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8960" windowHeight="11325"/>
  </bookViews>
  <sheets>
    <sheet name="Table 1" sheetId="1" r:id="rId1"/>
    <sheet name="Plan1" sheetId="2" r:id="rId2"/>
  </sheets>
  <definedNames>
    <definedName name="_xlnm.Print_Area" localSheetId="0">'Table 1'!$A$1:$AQ$40</definedName>
  </definedNames>
  <calcPr calcId="144525"/>
</workbook>
</file>

<file path=xl/calcChain.xml><?xml version="1.0" encoding="utf-8"?>
<calcChain xmlns="http://schemas.openxmlformats.org/spreadsheetml/2006/main">
  <c r="J16" i="1" l="1"/>
  <c r="J14" i="1"/>
  <c r="J15" i="1"/>
  <c r="G15" i="1"/>
  <c r="G16" i="1"/>
  <c r="G14" i="1"/>
  <c r="J25" i="1" l="1"/>
  <c r="AK25" i="1"/>
  <c r="AF25" i="1"/>
  <c r="V25" i="1"/>
  <c r="W25" i="1"/>
  <c r="Q25" i="1"/>
  <c r="AN15" i="1"/>
  <c r="AO15" i="1" s="1"/>
  <c r="AN16" i="1"/>
  <c r="AO16" i="1" s="1"/>
  <c r="AN14" i="1"/>
  <c r="Y15" i="1"/>
  <c r="T16" i="1"/>
  <c r="T14" i="1"/>
  <c r="AQ25" i="1" l="1"/>
  <c r="AB25" i="1"/>
  <c r="M25" i="1"/>
  <c r="AG25" i="1"/>
  <c r="R25" i="1"/>
  <c r="AA25" i="1"/>
  <c r="AP25" i="1"/>
  <c r="AO14" i="1"/>
  <c r="AQ10" i="1"/>
  <c r="AI16" i="1"/>
  <c r="AJ16" i="1" s="1"/>
  <c r="AK16" i="1" s="1"/>
  <c r="AI15" i="1"/>
  <c r="AJ15" i="1" s="1"/>
  <c r="AK15" i="1" s="1"/>
  <c r="AL10" i="1"/>
  <c r="AD16" i="1"/>
  <c r="AE16" i="1" s="1"/>
  <c r="AD15" i="1"/>
  <c r="AE15" i="1" s="1"/>
  <c r="AD14" i="1"/>
  <c r="AE14" i="1" s="1"/>
  <c r="AG10" i="1"/>
  <c r="Y16" i="1"/>
  <c r="Z16" i="1" s="1"/>
  <c r="Z15" i="1"/>
  <c r="Y14" i="1"/>
  <c r="Z14" i="1" s="1"/>
  <c r="AB10" i="1"/>
  <c r="V17" i="1"/>
  <c r="U16" i="1" l="1"/>
  <c r="T15" i="1"/>
  <c r="U15" i="1" s="1"/>
  <c r="U14" i="1"/>
  <c r="O16" i="1"/>
  <c r="O15" i="1"/>
  <c r="O14" i="1"/>
  <c r="K16" i="1" l="1"/>
  <c r="H16" i="1"/>
  <c r="K14" i="1"/>
  <c r="H14" i="1"/>
  <c r="K15" i="1"/>
  <c r="H15" i="1"/>
  <c r="U9" i="1"/>
  <c r="W9" i="1" s="1"/>
  <c r="P16" i="1"/>
  <c r="P15" i="1"/>
  <c r="P14" i="1"/>
  <c r="R10" i="1"/>
  <c r="I14" i="1" l="1"/>
  <c r="Q14" i="1" s="1"/>
  <c r="L14" i="1"/>
  <c r="Q15" i="1"/>
  <c r="I15" i="1"/>
  <c r="L15" i="1"/>
  <c r="L16" i="1"/>
  <c r="Q16" i="1"/>
  <c r="I16" i="1"/>
  <c r="AE9" i="1"/>
  <c r="AO9" i="1"/>
  <c r="P9" i="1"/>
  <c r="A15" i="2"/>
  <c r="A6" i="2"/>
  <c r="A17" i="2" s="1"/>
  <c r="M15" i="1"/>
  <c r="M16" i="1"/>
  <c r="AP16" i="1" l="1"/>
  <c r="AA16" i="1"/>
  <c r="AF16" i="1"/>
  <c r="V16" i="1"/>
  <c r="AP15" i="1"/>
  <c r="AA15" i="1"/>
  <c r="AF15" i="1"/>
  <c r="V15" i="1"/>
  <c r="AF14" i="1"/>
  <c r="AA14" i="1"/>
  <c r="I9" i="1"/>
  <c r="AP9" i="1" s="1"/>
  <c r="AP14" i="1"/>
  <c r="V14" i="1"/>
  <c r="R16" i="1"/>
  <c r="AG16" i="1"/>
  <c r="AQ16" i="1"/>
  <c r="AB16" i="1"/>
  <c r="R15" i="1"/>
  <c r="AB15" i="1"/>
  <c r="AQ15" i="1"/>
  <c r="AG15" i="1"/>
  <c r="Z9" i="1"/>
  <c r="M14" i="1"/>
  <c r="AI14" i="1"/>
  <c r="AJ14" i="1" s="1"/>
  <c r="AK14" i="1" s="1"/>
  <c r="AA9" i="1" l="1"/>
  <c r="J9" i="1"/>
  <c r="AK9" i="1"/>
  <c r="V9" i="1"/>
  <c r="Q9" i="1"/>
  <c r="AF9" i="1"/>
  <c r="AQ14" i="1"/>
  <c r="AG14" i="1"/>
  <c r="R14" i="1"/>
  <c r="AB14" i="1"/>
  <c r="AQ9" i="1" l="1"/>
  <c r="AG9" i="1"/>
  <c r="M9" i="1"/>
  <c r="R9" i="1"/>
  <c r="AB9" i="1"/>
</calcChain>
</file>

<file path=xl/sharedStrings.xml><?xml version="1.0" encoding="utf-8"?>
<sst xmlns="http://schemas.openxmlformats.org/spreadsheetml/2006/main" count="125" uniqueCount="50">
  <si>
    <t>M</t>
  </si>
  <si>
    <t>VALOR UNIT.</t>
  </si>
  <si>
    <t>VALOR UNIT. C/ BDI</t>
  </si>
  <si>
    <t>TOTAL</t>
  </si>
  <si>
    <t>ESTIMATIVA DA ADMINISTRAÇÃO</t>
  </si>
  <si>
    <t>% EM RELAÇÃO À MÉDIA</t>
  </si>
  <si>
    <t>VALOR TOTAL</t>
  </si>
  <si>
    <t>% SOBRE O MENOR VALOR</t>
  </si>
  <si>
    <t>% EM RELAÇÃO
À MÉDIA</t>
  </si>
  <si>
    <t>Item</t>
  </si>
  <si>
    <t>Fonte</t>
  </si>
  <si>
    <t>Código</t>
  </si>
  <si>
    <t>Descrição</t>
  </si>
  <si>
    <t>Unidade</t>
  </si>
  <si>
    <t>Quantidade</t>
  </si>
  <si>
    <t>Custo Unitário (sem BDI) (R$)</t>
  </si>
  <si>
    <t>Preço Unitário (com BDI) (R$)</t>
  </si>
  <si>
    <t>Preço Total
(R$)</t>
  </si>
  <si>
    <t>SINAPI</t>
  </si>
  <si>
    <t>-</t>
  </si>
  <si>
    <t xml:space="preserve"> -   </t>
  </si>
  <si>
    <t>Serviços Preliminares</t>
  </si>
  <si>
    <t>74209/1</t>
  </si>
  <si>
    <t>PLACA DE OBRA EM CHAPA DE ACO GALVANIZADO</t>
  </si>
  <si>
    <t>M2</t>
  </si>
  <si>
    <t>M3</t>
  </si>
  <si>
    <t xml:space="preserve">Renata Herrera Zanon        
Membro da Comissão </t>
  </si>
  <si>
    <t>Socorro, 01 de outubro de 2019.</t>
  </si>
  <si>
    <t xml:space="preserve">Paulo Reinaldo de Faria                      Presidente da Comissão </t>
  </si>
  <si>
    <t>MAPA DE CLASSIFICAÇÃO DO PROCESSO Nº 056/2019/PMES – TOMADA DE PREÇOS Nº 003/2019, Contratação de empresa especializada para prestação de serviços, visando a “Execução do Serviço de Terraplenagem para a Ampliação do Aterro Sanitário do Município de Socorro/SP”, com fornecimento de materiais, que será financiada através de Recursos Próprios, conforme especificações contidas no Anexo III do edital – Memorial Descritivo.</t>
  </si>
  <si>
    <t>1.1</t>
  </si>
  <si>
    <t>1.2</t>
  </si>
  <si>
    <t>1.3</t>
  </si>
  <si>
    <t>ESCAVAÇÃO VERTICAL A CÉU ABERTO, INCLUINDO CARGA, DESCARGA E TRANSPORTE, EM SOLO DE 1ª CATEGORIA COM ESCAVADEIRA HIDRÁULICA (CAÇAMBA: 1,2 M³ / 155 HP); FROTAS DE 5 CAMINHÕES BASCULANTESDE 18M³, DMT DE 2KM E VELOCIDADE MÉDIA 20 KM/H. AF_02/2018.</t>
  </si>
  <si>
    <t>1.0</t>
  </si>
  <si>
    <t>CONCRYEL PAVIMENTAÇÃO, IND. E COM. EIRELI EPP</t>
  </si>
  <si>
    <t>EPP</t>
  </si>
  <si>
    <t>ROCHA FORTE TRANSPORTES E SERVIÇOS EIRELI</t>
  </si>
  <si>
    <t>23%/19,47%</t>
  </si>
  <si>
    <t>CONSTRUTORA J.G. LTDA.</t>
  </si>
  <si>
    <t>ME</t>
  </si>
  <si>
    <t>LIMPAV TERRAPLENAGEM E PAVIMENTAÇÃO LTDA. EPP</t>
  </si>
  <si>
    <t xml:space="preserve">LOCAÇÃO CONVENCIONAL DE OBRA, UTILIZANDO GABARITO DE TÁBUAS CORRIDAS PONTALETAS A CADA 2,00 - 2 UTILIZAÇÕES, af_ 10/2018 </t>
  </si>
  <si>
    <t>EIRAS TERRAPLENAGEM ENGENHARIA EIRELI</t>
  </si>
  <si>
    <t>TERRAZO TERRAPLENAGEM E CONST.LTDA. EPP</t>
  </si>
  <si>
    <t>MENOR PREÇO GLOBAL</t>
  </si>
  <si>
    <t>desclassificada</t>
  </si>
  <si>
    <t>MÉDIA ARITIMÉTICA DAS PROPOSTAS VÁLIDAS</t>
  </si>
  <si>
    <t xml:space="preserve">MENOR VALOR </t>
  </si>
  <si>
    <t>Sílvia Carla Rodrigues de Morais                                                                        Membro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</si>
</sst>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&quot;R$&quot;\ #,##0.00"/>
    <numFmt numFmtId="166" formatCode="0.000%"/>
  </numFmts>
  <fonts count="39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9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sz val="11"/>
      <color rgb="FF000000"/>
      <name val="Times New Roman"/>
      <family val="1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b/>
      <sz val="11"/>
      <color rgb="FF000000"/>
      <name val="Times New Roman"/>
      <family val="1"/>
    </font>
    <font>
      <b/>
      <sz val="14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name val="Arial Narrow"/>
      <family val="2"/>
    </font>
    <font>
      <b/>
      <sz val="12"/>
      <name val="Arial Narrow"/>
      <family val="2"/>
    </font>
    <font>
      <b/>
      <sz val="11.5"/>
      <color rgb="FF000000"/>
      <name val="Arial Narrow"/>
      <family val="2"/>
    </font>
    <font>
      <b/>
      <sz val="22"/>
      <name val="Arial"/>
      <family val="2"/>
    </font>
    <font>
      <sz val="18"/>
      <name val="Arial"/>
      <family val="2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sz val="16"/>
      <color rgb="FF000000"/>
      <name val="Arial"/>
      <family val="2"/>
    </font>
    <font>
      <b/>
      <sz val="16"/>
      <color rgb="FF000000"/>
      <name val="Arial"/>
      <family val="2"/>
    </font>
    <font>
      <sz val="16"/>
      <color rgb="FF000000"/>
      <name val="Times New Roman"/>
      <family val="1"/>
    </font>
    <font>
      <b/>
      <sz val="18"/>
      <color rgb="FF00000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CCFFCC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2">
    <xf numFmtId="0" fontId="0" fillId="0" borderId="0" xfId="0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164" fontId="0" fillId="0" borderId="0" xfId="2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0" fillId="6" borderId="0" xfId="0" applyFill="1" applyBorder="1" applyAlignment="1">
      <alignment horizontal="left" vertical="top"/>
    </xf>
    <xf numFmtId="0" fontId="13" fillId="5" borderId="3" xfId="0" applyFont="1" applyFill="1" applyBorder="1" applyAlignment="1">
      <alignment horizontal="left" vertical="top" wrapText="1"/>
    </xf>
    <xf numFmtId="0" fontId="13" fillId="5" borderId="3" xfId="0" applyFont="1" applyFill="1" applyBorder="1" applyAlignment="1">
      <alignment horizontal="left" vertical="top" wrapText="1" indent="1"/>
    </xf>
    <xf numFmtId="0" fontId="13" fillId="5" borderId="4" xfId="0" applyFont="1" applyFill="1" applyBorder="1" applyAlignment="1">
      <alignment vertical="top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left" vertical="center" wrapText="1"/>
    </xf>
    <xf numFmtId="165" fontId="13" fillId="5" borderId="3" xfId="2" applyNumberFormat="1" applyFont="1" applyFill="1" applyBorder="1" applyAlignment="1">
      <alignment horizontal="right" vertical="top" wrapText="1"/>
    </xf>
    <xf numFmtId="165" fontId="0" fillId="0" borderId="0" xfId="2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vertical="top" wrapText="1"/>
    </xf>
    <xf numFmtId="2" fontId="0" fillId="0" borderId="0" xfId="2" applyNumberFormat="1" applyFont="1" applyFill="1" applyBorder="1" applyAlignment="1">
      <alignment horizontal="right" vertical="top"/>
    </xf>
    <xf numFmtId="2" fontId="6" fillId="4" borderId="7" xfId="2" applyNumberFormat="1" applyFont="1" applyFill="1" applyBorder="1" applyAlignment="1">
      <alignment horizontal="center" vertical="center" wrapText="1"/>
    </xf>
    <xf numFmtId="2" fontId="6" fillId="4" borderId="8" xfId="2" applyNumberFormat="1" applyFont="1" applyFill="1" applyBorder="1" applyAlignment="1">
      <alignment horizontal="center" vertical="center" wrapText="1"/>
    </xf>
    <xf numFmtId="2" fontId="6" fillId="4" borderId="3" xfId="2" applyNumberFormat="1" applyFont="1" applyFill="1" applyBorder="1" applyAlignment="1">
      <alignment horizontal="center" vertical="center" wrapText="1"/>
    </xf>
    <xf numFmtId="2" fontId="2" fillId="5" borderId="3" xfId="2" applyNumberFormat="1" applyFont="1" applyFill="1" applyBorder="1" applyAlignment="1">
      <alignment horizontal="right" vertical="center" wrapText="1"/>
    </xf>
    <xf numFmtId="2" fontId="14" fillId="4" borderId="7" xfId="2" applyNumberFormat="1" applyFont="1" applyFill="1" applyBorder="1" applyAlignment="1">
      <alignment horizontal="center" vertical="center" wrapText="1"/>
    </xf>
    <xf numFmtId="2" fontId="9" fillId="4" borderId="4" xfId="2" applyNumberFormat="1" applyFont="1" applyFill="1" applyBorder="1" applyAlignment="1">
      <alignment horizontal="center" vertical="center" wrapText="1"/>
    </xf>
    <xf numFmtId="164" fontId="7" fillId="0" borderId="0" xfId="2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center" vertical="center"/>
    </xf>
    <xf numFmtId="10" fontId="13" fillId="9" borderId="9" xfId="3" applyNumberFormat="1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wrapText="1"/>
    </xf>
    <xf numFmtId="165" fontId="2" fillId="5" borderId="8" xfId="2" applyNumberFormat="1" applyFont="1" applyFill="1" applyBorder="1" applyAlignment="1">
      <alignment horizontal="right" wrapText="1"/>
    </xf>
    <xf numFmtId="2" fontId="2" fillId="5" borderId="8" xfId="2" applyNumberFormat="1" applyFont="1" applyFill="1" applyBorder="1" applyAlignment="1">
      <alignment horizontal="right" wrapText="1"/>
    </xf>
    <xf numFmtId="10" fontId="13" fillId="10" borderId="9" xfId="3" applyNumberFormat="1" applyFont="1" applyFill="1" applyBorder="1" applyAlignment="1">
      <alignment horizontal="center" vertical="center" wrapText="1"/>
    </xf>
    <xf numFmtId="165" fontId="19" fillId="0" borderId="9" xfId="2" applyNumberFormat="1" applyFont="1" applyFill="1" applyBorder="1" applyAlignment="1">
      <alignment horizontal="center" vertical="center" shrinkToFit="1"/>
    </xf>
    <xf numFmtId="0" fontId="13" fillId="5" borderId="4" xfId="0" applyFont="1" applyFill="1" applyBorder="1" applyAlignment="1">
      <alignment horizontal="left" vertical="top" wrapText="1" indent="1"/>
    </xf>
    <xf numFmtId="0" fontId="0" fillId="6" borderId="0" xfId="0" applyFill="1" applyBorder="1" applyAlignment="1">
      <alignment horizontal="center" vertical="center"/>
    </xf>
    <xf numFmtId="165" fontId="0" fillId="6" borderId="0" xfId="2" applyNumberFormat="1" applyFont="1" applyFill="1" applyBorder="1" applyAlignment="1">
      <alignment horizontal="right" vertical="top"/>
    </xf>
    <xf numFmtId="2" fontId="0" fillId="6" borderId="0" xfId="2" applyNumberFormat="1" applyFont="1" applyFill="1" applyBorder="1" applyAlignment="1">
      <alignment horizontal="right" vertical="top"/>
    </xf>
    <xf numFmtId="2" fontId="0" fillId="6" borderId="9" xfId="2" applyNumberFormat="1" applyFont="1" applyFill="1" applyBorder="1" applyAlignment="1">
      <alignment horizontal="right" vertical="top"/>
    </xf>
    <xf numFmtId="2" fontId="4" fillId="11" borderId="3" xfId="2" applyNumberFormat="1" applyFont="1" applyFill="1" applyBorder="1" applyAlignment="1">
      <alignment horizontal="right" vertical="top" wrapText="1"/>
    </xf>
    <xf numFmtId="0" fontId="7" fillId="11" borderId="0" xfId="0" applyFont="1" applyFill="1" applyBorder="1" applyAlignment="1">
      <alignment horizontal="left" vertical="top"/>
    </xf>
    <xf numFmtId="10" fontId="21" fillId="7" borderId="9" xfId="3" applyNumberFormat="1" applyFont="1" applyFill="1" applyBorder="1" applyAlignment="1">
      <alignment wrapText="1"/>
    </xf>
    <xf numFmtId="43" fontId="20" fillId="11" borderId="9" xfId="1" applyFont="1" applyFill="1" applyBorder="1" applyAlignment="1">
      <alignment horizontal="center" vertical="center" wrapText="1"/>
    </xf>
    <xf numFmtId="165" fontId="22" fillId="11" borderId="9" xfId="2" applyNumberFormat="1" applyFont="1" applyFill="1" applyBorder="1" applyAlignment="1">
      <alignment horizontal="right" vertical="center"/>
    </xf>
    <xf numFmtId="165" fontId="21" fillId="11" borderId="3" xfId="2" applyNumberFormat="1" applyFont="1" applyFill="1" applyBorder="1" applyAlignment="1">
      <alignment horizontal="right" vertical="center" wrapText="1"/>
    </xf>
    <xf numFmtId="10" fontId="21" fillId="11" borderId="9" xfId="3" applyNumberFormat="1" applyFont="1" applyFill="1" applyBorder="1" applyAlignment="1">
      <alignment wrapText="1"/>
    </xf>
    <xf numFmtId="2" fontId="4" fillId="11" borderId="3" xfId="2" applyNumberFormat="1" applyFont="1" applyFill="1" applyBorder="1" applyAlignment="1">
      <alignment horizontal="right" vertical="center" shrinkToFit="1"/>
    </xf>
    <xf numFmtId="10" fontId="13" fillId="9" borderId="9" xfId="3" applyNumberFormat="1" applyFont="1" applyFill="1" applyBorder="1" applyAlignment="1">
      <alignment wrapText="1"/>
    </xf>
    <xf numFmtId="165" fontId="13" fillId="11" borderId="3" xfId="2" applyNumberFormat="1" applyFont="1" applyFill="1" applyBorder="1" applyAlignment="1">
      <alignment horizontal="right" vertical="center" wrapText="1"/>
    </xf>
    <xf numFmtId="165" fontId="12" fillId="11" borderId="9" xfId="2" applyNumberFormat="1" applyFont="1" applyFill="1" applyBorder="1" applyAlignment="1">
      <alignment horizontal="right" vertical="center"/>
    </xf>
    <xf numFmtId="10" fontId="13" fillId="11" borderId="9" xfId="3" applyNumberFormat="1" applyFont="1" applyFill="1" applyBorder="1" applyAlignment="1">
      <alignment wrapText="1"/>
    </xf>
    <xf numFmtId="2" fontId="11" fillId="11" borderId="3" xfId="2" applyNumberFormat="1" applyFont="1" applyFill="1" applyBorder="1" applyAlignment="1">
      <alignment horizontal="right" vertical="top" wrapText="1"/>
    </xf>
    <xf numFmtId="43" fontId="21" fillId="11" borderId="9" xfId="1" applyFont="1" applyFill="1" applyBorder="1" applyAlignment="1">
      <alignment horizontal="center" vertical="center" wrapText="1"/>
    </xf>
    <xf numFmtId="43" fontId="21" fillId="11" borderId="9" xfId="1" applyFont="1" applyFill="1" applyBorder="1" applyAlignment="1">
      <alignment horizontal="left" vertical="center" wrapText="1"/>
    </xf>
    <xf numFmtId="43" fontId="22" fillId="11" borderId="9" xfId="1" applyFont="1" applyFill="1" applyBorder="1" applyAlignment="1">
      <alignment horizontal="center" vertical="center"/>
    </xf>
    <xf numFmtId="165" fontId="19" fillId="0" borderId="14" xfId="2" applyNumberFormat="1" applyFont="1" applyFill="1" applyBorder="1" applyAlignment="1">
      <alignment vertical="center" shrinkToFit="1"/>
    </xf>
    <xf numFmtId="165" fontId="19" fillId="0" borderId="14" xfId="2" applyNumberFormat="1" applyFont="1" applyFill="1" applyBorder="1" applyAlignment="1">
      <alignment horizontal="center" vertical="center" shrinkToFit="1"/>
    </xf>
    <xf numFmtId="0" fontId="18" fillId="0" borderId="9" xfId="0" applyFont="1" applyFill="1" applyBorder="1" applyAlignment="1">
      <alignment horizontal="center" vertical="center"/>
    </xf>
    <xf numFmtId="165" fontId="19" fillId="0" borderId="9" xfId="2" applyNumberFormat="1" applyFont="1" applyFill="1" applyBorder="1" applyAlignment="1">
      <alignment vertical="center" shrinkToFit="1"/>
    </xf>
    <xf numFmtId="10" fontId="23" fillId="0" borderId="9" xfId="3" applyNumberFormat="1" applyFont="1" applyBorder="1"/>
    <xf numFmtId="10" fontId="24" fillId="0" borderId="9" xfId="3" applyNumberFormat="1" applyFont="1" applyBorder="1"/>
    <xf numFmtId="2" fontId="15" fillId="4" borderId="3" xfId="2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 indent="10"/>
    </xf>
    <xf numFmtId="0" fontId="14" fillId="6" borderId="0" xfId="0" applyFont="1" applyFill="1" applyBorder="1" applyAlignment="1">
      <alignment horizontal="left" vertical="top" wrapText="1"/>
    </xf>
    <xf numFmtId="0" fontId="2" fillId="5" borderId="15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 vertical="center" wrapText="1"/>
    </xf>
    <xf numFmtId="165" fontId="18" fillId="0" borderId="0" xfId="0" applyNumberFormat="1" applyFont="1" applyFill="1" applyBorder="1" applyAlignment="1">
      <alignment horizontal="center" vertical="center" wrapText="1"/>
    </xf>
    <xf numFmtId="165" fontId="2" fillId="5" borderId="2" xfId="2" applyNumberFormat="1" applyFont="1" applyFill="1" applyBorder="1" applyAlignment="1">
      <alignment horizontal="right" wrapText="1"/>
    </xf>
    <xf numFmtId="165" fontId="2" fillId="5" borderId="17" xfId="2" applyNumberFormat="1" applyFont="1" applyFill="1" applyBorder="1" applyAlignment="1">
      <alignment horizontal="right" wrapText="1"/>
    </xf>
    <xf numFmtId="165" fontId="17" fillId="8" borderId="9" xfId="2" applyNumberFormat="1" applyFont="1" applyFill="1" applyBorder="1" applyAlignment="1">
      <alignment vertical="center" wrapText="1"/>
    </xf>
    <xf numFmtId="0" fontId="0" fillId="6" borderId="9" xfId="0" applyFill="1" applyBorder="1" applyAlignment="1">
      <alignment horizontal="left" vertical="top"/>
    </xf>
    <xf numFmtId="0" fontId="0" fillId="6" borderId="9" xfId="0" applyFill="1" applyBorder="1" applyAlignment="1">
      <alignment horizontal="center" vertical="center"/>
    </xf>
    <xf numFmtId="165" fontId="0" fillId="6" borderId="9" xfId="2" applyNumberFormat="1" applyFont="1" applyFill="1" applyBorder="1" applyAlignment="1">
      <alignment horizontal="right" vertical="top"/>
    </xf>
    <xf numFmtId="165" fontId="0" fillId="8" borderId="9" xfId="2" applyNumberFormat="1" applyFont="1" applyFill="1" applyBorder="1" applyAlignment="1">
      <alignment horizontal="right" vertical="top"/>
    </xf>
    <xf numFmtId="165" fontId="0" fillId="9" borderId="9" xfId="2" applyNumberFormat="1" applyFont="1" applyFill="1" applyBorder="1" applyAlignment="1">
      <alignment horizontal="right" vertical="top"/>
    </xf>
    <xf numFmtId="2" fontId="5" fillId="2" borderId="9" xfId="2" applyNumberFormat="1" applyFont="1" applyFill="1" applyBorder="1" applyAlignment="1">
      <alignment horizontal="right" vertical="center" wrapText="1"/>
    </xf>
    <xf numFmtId="2" fontId="2" fillId="2" borderId="9" xfId="2" applyNumberFormat="1" applyFont="1" applyFill="1" applyBorder="1" applyAlignment="1">
      <alignment horizontal="right" vertical="center" wrapText="1"/>
    </xf>
    <xf numFmtId="10" fontId="23" fillId="0" borderId="9" xfId="3" applyNumberFormat="1" applyFont="1" applyBorder="1" applyAlignment="1">
      <alignment horizontal="center"/>
    </xf>
    <xf numFmtId="1" fontId="11" fillId="13" borderId="3" xfId="0" applyNumberFormat="1" applyFont="1" applyFill="1" applyBorder="1" applyAlignment="1">
      <alignment horizontal="right" vertical="top" shrinkToFit="1"/>
    </xf>
    <xf numFmtId="0" fontId="11" fillId="13" borderId="3" xfId="0" applyFont="1" applyFill="1" applyBorder="1" applyAlignment="1">
      <alignment horizontal="left" vertical="center" wrapText="1"/>
    </xf>
    <xf numFmtId="0" fontId="11" fillId="13" borderId="13" xfId="0" applyFont="1" applyFill="1" applyBorder="1" applyAlignment="1">
      <alignment horizontal="left" vertical="center" wrapText="1"/>
    </xf>
    <xf numFmtId="0" fontId="13" fillId="13" borderId="10" xfId="0" applyFont="1" applyFill="1" applyBorder="1" applyAlignment="1">
      <alignment vertical="top" wrapText="1"/>
    </xf>
    <xf numFmtId="0" fontId="13" fillId="13" borderId="9" xfId="0" applyFont="1" applyFill="1" applyBorder="1" applyAlignment="1">
      <alignment horizontal="center" vertical="center" wrapText="1"/>
    </xf>
    <xf numFmtId="0" fontId="11" fillId="13" borderId="6" xfId="0" applyFont="1" applyFill="1" applyBorder="1" applyAlignment="1">
      <alignment horizontal="left" vertical="center" wrapText="1"/>
    </xf>
    <xf numFmtId="165" fontId="11" fillId="13" borderId="3" xfId="2" applyNumberFormat="1" applyFont="1" applyFill="1" applyBorder="1" applyAlignment="1">
      <alignment horizontal="right" vertical="center" wrapText="1"/>
    </xf>
    <xf numFmtId="9" fontId="11" fillId="13" borderId="3" xfId="3" applyFont="1" applyFill="1" applyBorder="1" applyAlignment="1">
      <alignment horizontal="right" vertical="top" shrinkToFit="1"/>
    </xf>
    <xf numFmtId="2" fontId="11" fillId="13" borderId="3" xfId="2" applyNumberFormat="1" applyFont="1" applyFill="1" applyBorder="1" applyAlignment="1">
      <alignment horizontal="right" vertical="center" wrapText="1"/>
    </xf>
    <xf numFmtId="166" fontId="11" fillId="13" borderId="3" xfId="3" applyNumberFormat="1" applyFont="1" applyFill="1" applyBorder="1" applyAlignment="1">
      <alignment horizontal="right" vertical="top" shrinkToFit="1"/>
    </xf>
    <xf numFmtId="0" fontId="11" fillId="13" borderId="0" xfId="0" applyFont="1" applyFill="1" applyBorder="1" applyAlignment="1">
      <alignment horizontal="left" vertical="top"/>
    </xf>
    <xf numFmtId="43" fontId="28" fillId="0" borderId="9" xfId="1" applyFont="1" applyFill="1" applyBorder="1" applyAlignment="1">
      <alignment horizontal="center" vertical="center" wrapText="1"/>
    </xf>
    <xf numFmtId="43" fontId="29" fillId="0" borderId="9" xfId="1" applyFont="1" applyFill="1" applyBorder="1" applyAlignment="1">
      <alignment horizontal="center" vertical="center" wrapText="1"/>
    </xf>
    <xf numFmtId="43" fontId="29" fillId="0" borderId="9" xfId="1" applyFont="1" applyFill="1" applyBorder="1" applyAlignment="1">
      <alignment horizontal="left" vertical="center" wrapText="1"/>
    </xf>
    <xf numFmtId="43" fontId="30" fillId="0" borderId="9" xfId="1" applyFont="1" applyFill="1" applyBorder="1" applyAlignment="1">
      <alignment horizontal="center" vertical="center"/>
    </xf>
    <xf numFmtId="165" fontId="30" fillId="8" borderId="9" xfId="2" applyNumberFormat="1" applyFont="1" applyFill="1" applyBorder="1" applyAlignment="1">
      <alignment horizontal="right" vertical="center"/>
    </xf>
    <xf numFmtId="165" fontId="29" fillId="2" borderId="3" xfId="2" applyNumberFormat="1" applyFont="1" applyFill="1" applyBorder="1" applyAlignment="1">
      <alignment horizontal="right" vertical="center" wrapText="1"/>
    </xf>
    <xf numFmtId="10" fontId="31" fillId="7" borderId="9" xfId="3" applyNumberFormat="1" applyFont="1" applyFill="1" applyBorder="1" applyAlignment="1">
      <alignment wrapText="1"/>
    </xf>
    <xf numFmtId="165" fontId="32" fillId="0" borderId="3" xfId="2" applyNumberFormat="1" applyFont="1" applyFill="1" applyBorder="1" applyAlignment="1">
      <alignment horizontal="center" vertical="center" wrapText="1"/>
    </xf>
    <xf numFmtId="165" fontId="33" fillId="6" borderId="9" xfId="2" applyNumberFormat="1" applyFont="1" applyFill="1" applyBorder="1" applyAlignment="1">
      <alignment horizontal="center" vertical="center"/>
    </xf>
    <xf numFmtId="165" fontId="32" fillId="6" borderId="3" xfId="2" applyNumberFormat="1" applyFont="1" applyFill="1" applyBorder="1" applyAlignment="1">
      <alignment horizontal="center" vertical="center" wrapText="1"/>
    </xf>
    <xf numFmtId="10" fontId="34" fillId="10" borderId="9" xfId="3" applyNumberFormat="1" applyFont="1" applyFill="1" applyBorder="1" applyAlignment="1">
      <alignment horizontal="center" vertical="center" wrapText="1"/>
    </xf>
    <xf numFmtId="2" fontId="35" fillId="2" borderId="3" xfId="2" applyNumberFormat="1" applyFont="1" applyFill="1" applyBorder="1" applyAlignment="1">
      <alignment horizontal="center" vertical="center" wrapText="1"/>
    </xf>
    <xf numFmtId="165" fontId="36" fillId="0" borderId="14" xfId="2" applyNumberFormat="1" applyFont="1" applyFill="1" applyBorder="1" applyAlignment="1">
      <alignment horizontal="center" vertical="center" shrinkToFit="1"/>
    </xf>
    <xf numFmtId="165" fontId="33" fillId="12" borderId="9" xfId="2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top"/>
    </xf>
    <xf numFmtId="1" fontId="29" fillId="0" borderId="9" xfId="1" applyNumberFormat="1" applyFont="1" applyFill="1" applyBorder="1" applyAlignment="1">
      <alignment horizontal="center" vertical="center" wrapText="1"/>
    </xf>
    <xf numFmtId="0" fontId="29" fillId="0" borderId="9" xfId="1" applyNumberFormat="1" applyFont="1" applyFill="1" applyBorder="1" applyAlignment="1">
      <alignment horizontal="center" vertical="center" wrapText="1"/>
    </xf>
    <xf numFmtId="43" fontId="29" fillId="0" borderId="12" xfId="1" applyFont="1" applyFill="1" applyBorder="1" applyAlignment="1">
      <alignment horizontal="left" vertical="center" wrapText="1"/>
    </xf>
    <xf numFmtId="43" fontId="29" fillId="0" borderId="12" xfId="1" applyFont="1" applyFill="1" applyBorder="1" applyAlignment="1">
      <alignment horizontal="center" vertical="center" wrapText="1"/>
    </xf>
    <xf numFmtId="43" fontId="30" fillId="0" borderId="12" xfId="1" applyFont="1" applyFill="1" applyBorder="1" applyAlignment="1">
      <alignment horizontal="center" vertical="center"/>
    </xf>
    <xf numFmtId="10" fontId="31" fillId="7" borderId="12" xfId="3" applyNumberFormat="1" applyFont="1" applyFill="1" applyBorder="1" applyAlignment="1">
      <alignment wrapText="1"/>
    </xf>
    <xf numFmtId="165" fontId="32" fillId="0" borderId="7" xfId="2" applyNumberFormat="1" applyFont="1" applyFill="1" applyBorder="1" applyAlignment="1">
      <alignment horizontal="center" vertical="center" wrapText="1"/>
    </xf>
    <xf numFmtId="165" fontId="33" fillId="6" borderId="12" xfId="2" applyNumberFormat="1" applyFont="1" applyFill="1" applyBorder="1" applyAlignment="1">
      <alignment horizontal="center" vertical="center"/>
    </xf>
    <xf numFmtId="165" fontId="32" fillId="6" borderId="7" xfId="2" applyNumberFormat="1" applyFont="1" applyFill="1" applyBorder="1" applyAlignment="1">
      <alignment horizontal="center" vertical="center" wrapText="1"/>
    </xf>
    <xf numFmtId="2" fontId="35" fillId="2" borderId="7" xfId="2" applyNumberFormat="1" applyFont="1" applyFill="1" applyBorder="1" applyAlignment="1">
      <alignment horizontal="center" vertical="center" wrapText="1"/>
    </xf>
    <xf numFmtId="165" fontId="33" fillId="12" borderId="12" xfId="2" applyNumberFormat="1" applyFont="1" applyFill="1" applyBorder="1" applyAlignment="1">
      <alignment horizontal="center" vertical="center"/>
    </xf>
    <xf numFmtId="165" fontId="17" fillId="8" borderId="18" xfId="2" applyNumberFormat="1" applyFont="1" applyFill="1" applyBorder="1" applyAlignment="1">
      <alignment horizontal="center" vertical="center" wrapText="1"/>
    </xf>
    <xf numFmtId="165" fontId="17" fillId="8" borderId="16" xfId="2" applyNumberFormat="1" applyFont="1" applyFill="1" applyBorder="1" applyAlignment="1">
      <alignment horizontal="center" vertical="center" wrapText="1"/>
    </xf>
    <xf numFmtId="165" fontId="19" fillId="2" borderId="16" xfId="2" applyNumberFormat="1" applyFont="1" applyFill="1" applyBorder="1" applyAlignment="1">
      <alignment horizontal="center" vertical="center" shrinkToFit="1"/>
    </xf>
    <xf numFmtId="165" fontId="19" fillId="2" borderId="9" xfId="2" applyNumberFormat="1" applyFont="1" applyFill="1" applyBorder="1" applyAlignment="1">
      <alignment horizontal="center" vertical="center" shrinkToFit="1"/>
    </xf>
    <xf numFmtId="165" fontId="14" fillId="4" borderId="4" xfId="2" applyNumberFormat="1" applyFont="1" applyFill="1" applyBorder="1" applyAlignment="1">
      <alignment horizontal="center" vertical="center" wrapText="1"/>
    </xf>
    <xf numFmtId="165" fontId="14" fillId="4" borderId="5" xfId="2" applyNumberFormat="1" applyFont="1" applyFill="1" applyBorder="1" applyAlignment="1">
      <alignment horizontal="center" vertical="center" wrapText="1"/>
    </xf>
    <xf numFmtId="165" fontId="14" fillId="4" borderId="6" xfId="2" applyNumberFormat="1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165" fontId="14" fillId="3" borderId="9" xfId="2" applyNumberFormat="1" applyFont="1" applyFill="1" applyBorder="1" applyAlignment="1">
      <alignment horizontal="center" vertical="center" wrapText="1"/>
    </xf>
    <xf numFmtId="165" fontId="14" fillId="2" borderId="5" xfId="2" applyNumberFormat="1" applyFont="1" applyFill="1" applyBorder="1" applyAlignment="1">
      <alignment horizontal="center" vertical="center" wrapText="1"/>
    </xf>
    <xf numFmtId="165" fontId="14" fillId="2" borderId="6" xfId="2" applyNumberFormat="1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165" fontId="14" fillId="0" borderId="11" xfId="2" applyNumberFormat="1" applyFont="1" applyFill="1" applyBorder="1" applyAlignment="1">
      <alignment horizontal="center" vertical="center" wrapText="1"/>
    </xf>
    <xf numFmtId="165" fontId="14" fillId="0" borderId="6" xfId="2" applyNumberFormat="1" applyFont="1" applyFill="1" applyBorder="1" applyAlignment="1">
      <alignment horizontal="center" vertical="center" wrapText="1"/>
    </xf>
    <xf numFmtId="2" fontId="13" fillId="9" borderId="7" xfId="2" applyNumberFormat="1" applyFont="1" applyFill="1" applyBorder="1" applyAlignment="1">
      <alignment horizontal="center" vertical="center" wrapText="1"/>
    </xf>
    <xf numFmtId="2" fontId="13" fillId="9" borderId="8" xfId="2" applyNumberFormat="1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165" fontId="19" fillId="6" borderId="0" xfId="0" applyNumberFormat="1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left" vertical="top" wrapText="1"/>
    </xf>
    <xf numFmtId="0" fontId="16" fillId="6" borderId="23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 indent="10"/>
    </xf>
    <xf numFmtId="165" fontId="14" fillId="3" borderId="18" xfId="2" applyNumberFormat="1" applyFont="1" applyFill="1" applyBorder="1" applyAlignment="1">
      <alignment horizontal="center" vertical="center" wrapText="1"/>
    </xf>
    <xf numFmtId="165" fontId="14" fillId="3" borderId="22" xfId="2" applyNumberFormat="1" applyFont="1" applyFill="1" applyBorder="1" applyAlignment="1">
      <alignment horizontal="center" vertical="center" wrapText="1"/>
    </xf>
    <xf numFmtId="165" fontId="14" fillId="3" borderId="16" xfId="2" applyNumberFormat="1" applyFont="1" applyFill="1" applyBorder="1" applyAlignment="1">
      <alignment horizontal="center" vertical="center" wrapText="1"/>
    </xf>
    <xf numFmtId="165" fontId="14" fillId="2" borderId="28" xfId="2" applyNumberFormat="1" applyFont="1" applyFill="1" applyBorder="1" applyAlignment="1">
      <alignment horizontal="center" vertical="center" wrapText="1"/>
    </xf>
    <xf numFmtId="2" fontId="13" fillId="9" borderId="27" xfId="2" applyNumberFormat="1" applyFont="1" applyFill="1" applyBorder="1" applyAlignment="1">
      <alignment horizontal="center" vertical="center" wrapText="1"/>
    </xf>
    <xf numFmtId="165" fontId="14" fillId="2" borderId="14" xfId="2" applyNumberFormat="1" applyFont="1" applyFill="1" applyBorder="1" applyAlignment="1">
      <alignment horizontal="center" vertical="center" wrapText="1"/>
    </xf>
    <xf numFmtId="165" fontId="14" fillId="2" borderId="25" xfId="2" applyNumberFormat="1" applyFont="1" applyFill="1" applyBorder="1" applyAlignment="1">
      <alignment horizontal="center" vertical="center" wrapText="1"/>
    </xf>
    <xf numFmtId="165" fontId="14" fillId="2" borderId="26" xfId="2" applyNumberFormat="1" applyFont="1" applyFill="1" applyBorder="1" applyAlignment="1">
      <alignment horizontal="center" vertical="center" wrapText="1"/>
    </xf>
    <xf numFmtId="165" fontId="14" fillId="0" borderId="24" xfId="2" applyNumberFormat="1" applyFont="1" applyFill="1" applyBorder="1" applyAlignment="1">
      <alignment horizontal="center" vertical="center" wrapText="1"/>
    </xf>
    <xf numFmtId="0" fontId="26" fillId="6" borderId="0" xfId="0" applyFont="1" applyFill="1" applyBorder="1" applyAlignment="1">
      <alignment horizontal="center" vertical="top" wrapText="1"/>
    </xf>
    <xf numFmtId="0" fontId="14" fillId="6" borderId="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2" fontId="2" fillId="5" borderId="29" xfId="2" applyNumberFormat="1" applyFont="1" applyFill="1" applyBorder="1" applyAlignment="1">
      <alignment horizontal="right" vertical="top" wrapText="1"/>
    </xf>
    <xf numFmtId="2" fontId="2" fillId="5" borderId="8" xfId="2" applyNumberFormat="1" applyFont="1" applyFill="1" applyBorder="1" applyAlignment="1">
      <alignment horizontal="right" vertical="top" wrapText="1"/>
    </xf>
    <xf numFmtId="0" fontId="10" fillId="6" borderId="23" xfId="0" applyFont="1" applyFill="1" applyBorder="1" applyAlignment="1">
      <alignment horizontal="center" vertical="center" wrapText="1"/>
    </xf>
    <xf numFmtId="165" fontId="19" fillId="6" borderId="23" xfId="0" applyNumberFormat="1" applyFont="1" applyFill="1" applyBorder="1" applyAlignment="1">
      <alignment horizontal="center" vertical="center" wrapText="1"/>
    </xf>
    <xf numFmtId="165" fontId="19" fillId="2" borderId="18" xfId="2" applyNumberFormat="1" applyFont="1" applyFill="1" applyBorder="1" applyAlignment="1">
      <alignment horizontal="center" vertical="center" shrinkToFit="1"/>
    </xf>
    <xf numFmtId="165" fontId="19" fillId="2" borderId="22" xfId="2" applyNumberFormat="1" applyFont="1" applyFill="1" applyBorder="1" applyAlignment="1">
      <alignment horizontal="center" vertical="center" shrinkToFit="1"/>
    </xf>
    <xf numFmtId="165" fontId="21" fillId="11" borderId="4" xfId="2" applyNumberFormat="1" applyFont="1" applyFill="1" applyBorder="1" applyAlignment="1">
      <alignment horizontal="center" vertical="center" wrapText="1"/>
    </xf>
    <xf numFmtId="165" fontId="21" fillId="11" borderId="5" xfId="2" applyNumberFormat="1" applyFont="1" applyFill="1" applyBorder="1" applyAlignment="1">
      <alignment horizontal="center" vertical="center" wrapText="1"/>
    </xf>
    <xf numFmtId="165" fontId="21" fillId="11" borderId="21" xfId="2" applyNumberFormat="1" applyFont="1" applyFill="1" applyBorder="1" applyAlignment="1">
      <alignment horizontal="center" vertical="center" wrapText="1"/>
    </xf>
    <xf numFmtId="165" fontId="38" fillId="6" borderId="0" xfId="2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72">
    <dxf>
      <font>
        <b/>
        <i/>
        <condense val="0"/>
        <extend val="0"/>
        <color indexed="10"/>
      </font>
      <fill>
        <patternFill>
          <bgColor indexed="27"/>
        </patternFill>
      </fill>
    </dxf>
    <dxf>
      <font>
        <b/>
        <i/>
        <condense val="0"/>
        <extend val="0"/>
      </font>
      <fill>
        <patternFill>
          <bgColor indexed="43"/>
        </patternFill>
      </fill>
    </dxf>
    <dxf>
      <font>
        <b/>
        <i/>
        <strike val="0"/>
        <condense val="0"/>
        <extend val="0"/>
        <color indexed="8"/>
      </font>
      <fill>
        <patternFill>
          <bgColor indexed="10"/>
        </patternFill>
      </fill>
    </dxf>
    <dxf>
      <font>
        <b/>
        <i/>
        <condense val="0"/>
        <extend val="0"/>
        <color indexed="10"/>
      </font>
      <fill>
        <patternFill>
          <bgColor indexed="27"/>
        </patternFill>
      </fill>
    </dxf>
    <dxf>
      <font>
        <b/>
        <i/>
        <strike val="0"/>
        <condense val="0"/>
        <extend val="0"/>
        <color indexed="8"/>
      </font>
      <fill>
        <patternFill>
          <bgColor indexed="10"/>
        </patternFill>
      </fill>
    </dxf>
    <dxf>
      <font>
        <b/>
        <i/>
        <condense val="0"/>
        <extend val="0"/>
      </font>
      <fill>
        <patternFill>
          <bgColor indexed="43"/>
        </patternFill>
      </fill>
    </dxf>
    <dxf>
      <font>
        <b/>
        <i/>
        <strike val="0"/>
        <condense val="0"/>
        <extend val="0"/>
        <color indexed="8"/>
      </font>
      <fill>
        <patternFill>
          <bgColor indexed="10"/>
        </patternFill>
      </fill>
    </dxf>
    <dxf>
      <font>
        <b/>
        <i/>
        <condense val="0"/>
        <extend val="0"/>
        <color indexed="10"/>
      </font>
      <fill>
        <patternFill>
          <bgColor indexed="27"/>
        </patternFill>
      </fill>
    </dxf>
    <dxf>
      <font>
        <b/>
        <i/>
        <strike val="0"/>
        <condense val="0"/>
        <extend val="0"/>
        <color indexed="8"/>
      </font>
      <fill>
        <patternFill>
          <bgColor indexed="10"/>
        </patternFill>
      </fill>
    </dxf>
    <dxf>
      <font>
        <b/>
        <i/>
        <condense val="0"/>
        <extend val="0"/>
      </font>
      <fill>
        <patternFill>
          <bgColor indexed="43"/>
        </patternFill>
      </fill>
    </dxf>
    <dxf>
      <font>
        <b/>
        <i/>
        <strike val="0"/>
        <condense val="0"/>
        <extend val="0"/>
        <color indexed="8"/>
      </font>
      <fill>
        <patternFill>
          <bgColor indexed="10"/>
        </patternFill>
      </fill>
    </dxf>
    <dxf>
      <font>
        <b/>
        <i/>
        <condense val="0"/>
        <extend val="0"/>
        <color indexed="10"/>
      </font>
      <fill>
        <patternFill>
          <bgColor indexed="27"/>
        </patternFill>
      </fill>
    </dxf>
    <dxf>
      <font>
        <b/>
        <i/>
        <strike val="0"/>
        <condense val="0"/>
        <extend val="0"/>
        <color indexed="8"/>
      </font>
      <fill>
        <patternFill>
          <bgColor indexed="10"/>
        </patternFill>
      </fill>
    </dxf>
    <dxf>
      <font>
        <b/>
        <i/>
        <condense val="0"/>
        <extend val="0"/>
      </font>
      <fill>
        <patternFill>
          <bgColor indexed="43"/>
        </patternFill>
      </fill>
    </dxf>
    <dxf>
      <font>
        <b/>
        <i/>
        <strike val="0"/>
        <condense val="0"/>
        <extend val="0"/>
        <color indexed="8"/>
      </font>
      <fill>
        <patternFill>
          <bgColor indexed="10"/>
        </patternFill>
      </fill>
    </dxf>
    <dxf>
      <font>
        <b/>
        <i/>
        <strike val="0"/>
        <condense val="0"/>
        <extend val="0"/>
        <color indexed="8"/>
      </font>
      <fill>
        <patternFill>
          <bgColor indexed="10"/>
        </patternFill>
      </fill>
    </dxf>
    <dxf>
      <font>
        <b/>
        <i/>
        <condense val="0"/>
        <extend val="0"/>
      </font>
      <fill>
        <patternFill>
          <bgColor indexed="43"/>
        </patternFill>
      </fill>
    </dxf>
    <dxf>
      <font>
        <b/>
        <i/>
        <strike val="0"/>
        <condense val="0"/>
        <extend val="0"/>
        <color indexed="8"/>
      </font>
      <fill>
        <patternFill>
          <bgColor indexed="10"/>
        </patternFill>
      </fill>
    </dxf>
    <dxf>
      <font>
        <b/>
        <i/>
        <condense val="0"/>
        <extend val="0"/>
        <color indexed="10"/>
      </font>
      <fill>
        <patternFill>
          <bgColor indexed="27"/>
        </patternFill>
      </fill>
    </dxf>
    <dxf>
      <font>
        <b/>
        <i/>
        <condense val="0"/>
        <extend val="0"/>
      </font>
      <fill>
        <patternFill>
          <bgColor indexed="43"/>
        </patternFill>
      </fill>
    </dxf>
    <dxf>
      <font>
        <b/>
        <i/>
        <strike val="0"/>
        <condense val="0"/>
        <extend val="0"/>
        <color indexed="8"/>
      </font>
      <fill>
        <patternFill>
          <bgColor indexed="10"/>
        </patternFill>
      </fill>
    </dxf>
    <dxf>
      <font>
        <b/>
        <i/>
        <condense val="0"/>
        <extend val="0"/>
        <color indexed="10"/>
      </font>
      <fill>
        <patternFill>
          <bgColor indexed="27"/>
        </patternFill>
      </fill>
    </dxf>
    <dxf>
      <font>
        <b/>
        <i/>
        <strike val="0"/>
        <condense val="0"/>
        <extend val="0"/>
        <color indexed="8"/>
      </font>
      <fill>
        <patternFill>
          <bgColor indexed="10"/>
        </patternFill>
      </fill>
    </dxf>
    <dxf>
      <font>
        <b/>
        <i/>
        <condense val="0"/>
        <extend val="0"/>
      </font>
      <fill>
        <patternFill>
          <bgColor indexed="43"/>
        </patternFill>
      </fill>
    </dxf>
    <dxf>
      <font>
        <b/>
        <i/>
        <strike val="0"/>
        <condense val="0"/>
        <extend val="0"/>
        <color indexed="8"/>
      </font>
      <fill>
        <patternFill>
          <bgColor indexed="10"/>
        </patternFill>
      </fill>
    </dxf>
    <dxf>
      <font>
        <b/>
        <i/>
        <strike val="0"/>
        <condense val="0"/>
        <extend val="0"/>
        <color indexed="8"/>
      </font>
      <fill>
        <patternFill>
          <bgColor indexed="10"/>
        </patternFill>
      </fill>
    </dxf>
    <dxf>
      <font>
        <b/>
        <i/>
        <condense val="0"/>
        <extend val="0"/>
      </font>
      <fill>
        <patternFill>
          <bgColor indexed="43"/>
        </patternFill>
      </fill>
    </dxf>
    <dxf>
      <font>
        <b/>
        <i/>
        <strike val="0"/>
        <condense val="0"/>
        <extend val="0"/>
        <color indexed="8"/>
      </font>
      <fill>
        <patternFill>
          <bgColor indexed="10"/>
        </patternFill>
      </fill>
    </dxf>
    <dxf>
      <font>
        <b/>
        <i/>
        <condense val="0"/>
        <extend val="0"/>
        <color indexed="10"/>
      </font>
      <fill>
        <patternFill>
          <bgColor indexed="27"/>
        </patternFill>
      </fill>
    </dxf>
    <dxf>
      <font>
        <b/>
        <i/>
        <condense val="0"/>
        <extend val="0"/>
      </font>
      <fill>
        <patternFill>
          <bgColor indexed="43"/>
        </patternFill>
      </fill>
    </dxf>
    <dxf>
      <font>
        <b/>
        <i/>
        <strike val="0"/>
        <condense val="0"/>
        <extend val="0"/>
        <color indexed="8"/>
      </font>
      <fill>
        <patternFill>
          <bgColor indexed="10"/>
        </patternFill>
      </fill>
    </dxf>
    <dxf>
      <font>
        <b/>
        <i/>
        <strike val="0"/>
        <condense val="0"/>
        <extend val="0"/>
        <color indexed="8"/>
      </font>
      <fill>
        <patternFill>
          <bgColor indexed="10"/>
        </patternFill>
      </fill>
    </dxf>
    <dxf>
      <font>
        <b/>
        <i/>
        <condense val="0"/>
        <extend val="0"/>
      </font>
      <fill>
        <patternFill>
          <bgColor indexed="43"/>
        </patternFill>
      </fill>
    </dxf>
    <dxf>
      <font>
        <b/>
        <i/>
        <strike val="0"/>
        <condense val="0"/>
        <extend val="0"/>
        <color indexed="8"/>
      </font>
      <fill>
        <patternFill>
          <bgColor indexed="10"/>
        </patternFill>
      </fill>
    </dxf>
    <dxf>
      <font>
        <b/>
        <i/>
        <strike val="0"/>
        <condense val="0"/>
        <extend val="0"/>
        <color indexed="8"/>
      </font>
      <fill>
        <patternFill>
          <bgColor indexed="10"/>
        </patternFill>
      </fill>
    </dxf>
    <dxf>
      <font>
        <b/>
        <i/>
        <condense val="0"/>
        <extend val="0"/>
      </font>
      <fill>
        <patternFill>
          <bgColor indexed="43"/>
        </patternFill>
      </fill>
    </dxf>
    <dxf>
      <font>
        <b/>
        <i/>
        <strike val="0"/>
        <condense val="0"/>
        <extend val="0"/>
        <color indexed="8"/>
      </font>
      <fill>
        <patternFill>
          <bgColor indexed="10"/>
        </patternFill>
      </fill>
    </dxf>
    <dxf>
      <font>
        <b/>
        <i/>
        <condense val="0"/>
        <extend val="0"/>
        <color indexed="10"/>
      </font>
      <fill>
        <patternFill>
          <bgColor indexed="27"/>
        </patternFill>
      </fill>
    </dxf>
    <dxf>
      <font>
        <b/>
        <i/>
        <condense val="0"/>
        <extend val="0"/>
      </font>
      <fill>
        <patternFill>
          <bgColor indexed="43"/>
        </patternFill>
      </fill>
    </dxf>
    <dxf>
      <font>
        <b/>
        <i/>
        <strike val="0"/>
        <condense val="0"/>
        <extend val="0"/>
        <color indexed="8"/>
      </font>
      <fill>
        <patternFill>
          <bgColor indexed="10"/>
        </patternFill>
      </fill>
    </dxf>
    <dxf>
      <font>
        <b/>
        <i/>
        <strike val="0"/>
        <condense val="0"/>
        <extend val="0"/>
        <color indexed="8"/>
      </font>
      <fill>
        <patternFill>
          <bgColor indexed="10"/>
        </patternFill>
      </fill>
    </dxf>
    <dxf>
      <font>
        <b/>
        <i/>
        <condense val="0"/>
        <extend val="0"/>
      </font>
      <fill>
        <patternFill>
          <bgColor indexed="43"/>
        </patternFill>
      </fill>
    </dxf>
    <dxf>
      <font>
        <b/>
        <i/>
        <strike val="0"/>
        <condense val="0"/>
        <extend val="0"/>
        <color indexed="8"/>
      </font>
      <fill>
        <patternFill>
          <bgColor indexed="10"/>
        </patternFill>
      </fill>
    </dxf>
    <dxf>
      <font>
        <b/>
        <i/>
        <condense val="0"/>
        <extend val="0"/>
        <color indexed="10"/>
      </font>
      <fill>
        <patternFill>
          <bgColor indexed="27"/>
        </patternFill>
      </fill>
    </dxf>
    <dxf>
      <font>
        <b/>
        <i/>
        <condense val="0"/>
        <extend val="0"/>
      </font>
      <fill>
        <patternFill>
          <bgColor indexed="43"/>
        </patternFill>
      </fill>
    </dxf>
    <dxf>
      <font>
        <b/>
        <i/>
        <strike val="0"/>
        <condense val="0"/>
        <extend val="0"/>
        <color indexed="8"/>
      </font>
      <fill>
        <patternFill>
          <bgColor indexed="10"/>
        </patternFill>
      </fill>
    </dxf>
    <dxf>
      <font>
        <b/>
        <i/>
        <condense val="0"/>
        <extend val="0"/>
        <color indexed="10"/>
      </font>
      <fill>
        <patternFill>
          <bgColor indexed="27"/>
        </patternFill>
      </fill>
    </dxf>
    <dxf>
      <font>
        <b/>
        <i/>
        <condense val="0"/>
        <extend val="0"/>
        <color indexed="10"/>
      </font>
      <fill>
        <patternFill>
          <bgColor indexed="27"/>
        </patternFill>
      </fill>
    </dxf>
    <dxf>
      <font>
        <b/>
        <i/>
        <condense val="0"/>
        <extend val="0"/>
      </font>
      <fill>
        <patternFill>
          <bgColor indexed="43"/>
        </patternFill>
      </fill>
    </dxf>
    <dxf>
      <font>
        <b/>
        <i/>
        <strike val="0"/>
        <condense val="0"/>
        <extend val="0"/>
        <color indexed="8"/>
      </font>
      <fill>
        <patternFill>
          <bgColor indexed="10"/>
        </patternFill>
      </fill>
    </dxf>
    <dxf>
      <font>
        <b/>
        <i/>
        <condense val="0"/>
        <extend val="0"/>
        <color indexed="10"/>
      </font>
      <fill>
        <patternFill>
          <bgColor indexed="27"/>
        </patternFill>
      </fill>
    </dxf>
    <dxf>
      <font>
        <b/>
        <i/>
        <strike val="0"/>
        <condense val="0"/>
        <extend val="0"/>
        <color indexed="8"/>
      </font>
      <fill>
        <patternFill>
          <bgColor indexed="10"/>
        </patternFill>
      </fill>
    </dxf>
    <dxf>
      <font>
        <b/>
        <i/>
        <condense val="0"/>
        <extend val="0"/>
      </font>
      <fill>
        <patternFill>
          <bgColor indexed="43"/>
        </patternFill>
      </fill>
    </dxf>
    <dxf>
      <font>
        <b/>
        <i/>
        <strike val="0"/>
        <condense val="0"/>
        <extend val="0"/>
        <color indexed="8"/>
      </font>
      <fill>
        <patternFill>
          <bgColor indexed="10"/>
        </patternFill>
      </fill>
    </dxf>
    <dxf>
      <font>
        <b/>
        <i/>
        <condense val="0"/>
        <extend val="0"/>
        <color indexed="10"/>
      </font>
      <fill>
        <patternFill>
          <bgColor indexed="27"/>
        </patternFill>
      </fill>
    </dxf>
    <dxf>
      <font>
        <b/>
        <i/>
        <strike val="0"/>
        <condense val="0"/>
        <extend val="0"/>
        <color indexed="8"/>
      </font>
      <fill>
        <patternFill>
          <bgColor indexed="10"/>
        </patternFill>
      </fill>
    </dxf>
    <dxf>
      <font>
        <b/>
        <i/>
        <condense val="0"/>
        <extend val="0"/>
      </font>
      <fill>
        <patternFill>
          <bgColor indexed="43"/>
        </patternFill>
      </fill>
    </dxf>
    <dxf>
      <font>
        <b/>
        <i/>
        <strike val="0"/>
        <condense val="0"/>
        <extend val="0"/>
        <color indexed="8"/>
      </font>
      <fill>
        <patternFill>
          <bgColor indexed="10"/>
        </patternFill>
      </fill>
    </dxf>
    <dxf>
      <font>
        <b/>
        <i/>
        <condense val="0"/>
        <extend val="0"/>
        <color indexed="10"/>
      </font>
      <fill>
        <patternFill>
          <bgColor indexed="27"/>
        </patternFill>
      </fill>
    </dxf>
    <dxf>
      <font>
        <b/>
        <i/>
        <strike val="0"/>
        <condense val="0"/>
        <extend val="0"/>
        <color indexed="8"/>
      </font>
      <fill>
        <patternFill>
          <bgColor indexed="10"/>
        </patternFill>
      </fill>
    </dxf>
    <dxf>
      <font>
        <b/>
        <i/>
        <condense val="0"/>
        <extend val="0"/>
      </font>
      <fill>
        <patternFill>
          <bgColor indexed="43"/>
        </patternFill>
      </fill>
    </dxf>
    <dxf>
      <font>
        <b/>
        <i/>
        <strike val="0"/>
        <condense val="0"/>
        <extend val="0"/>
        <color indexed="8"/>
      </font>
      <fill>
        <patternFill>
          <bgColor indexed="10"/>
        </patternFill>
      </fill>
    </dxf>
    <dxf>
      <font>
        <b/>
        <i/>
        <strike val="0"/>
        <condense val="0"/>
        <extend val="0"/>
        <color indexed="8"/>
      </font>
      <fill>
        <patternFill>
          <bgColor indexed="10"/>
        </patternFill>
      </fill>
    </dxf>
    <dxf>
      <font>
        <b/>
        <i/>
        <condense val="0"/>
        <extend val="0"/>
      </font>
      <fill>
        <patternFill>
          <bgColor indexed="43"/>
        </patternFill>
      </fill>
    </dxf>
    <dxf>
      <font>
        <b/>
        <i/>
        <strike val="0"/>
        <condense val="0"/>
        <extend val="0"/>
        <color indexed="8"/>
      </font>
      <fill>
        <patternFill>
          <bgColor indexed="10"/>
        </patternFill>
      </fill>
    </dxf>
    <dxf>
      <font>
        <b/>
        <i/>
        <condense val="0"/>
        <extend val="0"/>
        <color indexed="10"/>
      </font>
      <fill>
        <patternFill>
          <bgColor indexed="27"/>
        </patternFill>
      </fill>
    </dxf>
    <dxf>
      <font>
        <b/>
        <i/>
        <condense val="0"/>
        <extend val="0"/>
      </font>
      <fill>
        <patternFill>
          <bgColor indexed="43"/>
        </patternFill>
      </fill>
    </dxf>
    <dxf>
      <font>
        <b/>
        <i/>
        <strike val="0"/>
        <condense val="0"/>
        <extend val="0"/>
        <color indexed="8"/>
      </font>
      <fill>
        <patternFill>
          <bgColor indexed="10"/>
        </patternFill>
      </fill>
    </dxf>
    <dxf>
      <font>
        <b/>
        <i/>
        <condense val="0"/>
        <extend val="0"/>
        <color indexed="10"/>
      </font>
      <fill>
        <patternFill>
          <bgColor indexed="27"/>
        </patternFill>
      </fill>
    </dxf>
    <dxf>
      <font>
        <b/>
        <i/>
        <strike val="0"/>
        <condense val="0"/>
        <extend val="0"/>
        <color indexed="8"/>
      </font>
      <fill>
        <patternFill>
          <bgColor indexed="10"/>
        </patternFill>
      </fill>
    </dxf>
    <dxf>
      <font>
        <b/>
        <i/>
        <condense val="0"/>
        <extend val="0"/>
      </font>
      <fill>
        <patternFill>
          <bgColor indexed="43"/>
        </patternFill>
      </fill>
    </dxf>
    <dxf>
      <font>
        <b/>
        <i/>
        <strike val="0"/>
        <condense val="0"/>
        <extend val="0"/>
        <color indexed="8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CCFFFF"/>
      <color rgb="FFCCFFCC"/>
      <color rgb="FFFF6699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867900" cy="959611"/>
    <xdr:pic>
      <xdr:nvPicPr>
        <xdr:cNvPr id="2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867900" cy="95961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5"/>
  <sheetViews>
    <sheetView tabSelected="1" view="pageBreakPreview" topLeftCell="K10" zoomScale="70" zoomScaleNormal="100" zoomScaleSheetLayoutView="70" workbookViewId="0">
      <selection activeCell="Q19" sqref="Q19:U19"/>
    </sheetView>
  </sheetViews>
  <sheetFormatPr defaultRowHeight="12.75" x14ac:dyDescent="0.2"/>
  <cols>
    <col min="1" max="1" width="8.6640625" customWidth="1"/>
    <col min="2" max="2" width="11.6640625" customWidth="1"/>
    <col min="3" max="3" width="12.83203125" customWidth="1"/>
    <col min="4" max="4" width="46" customWidth="1"/>
    <col min="5" max="5" width="11" style="4" customWidth="1"/>
    <col min="6" max="6" width="19.83203125" customWidth="1"/>
    <col min="7" max="7" width="17.6640625" style="12" customWidth="1"/>
    <col min="8" max="8" width="17.5" style="12" customWidth="1"/>
    <col min="9" max="9" width="25.83203125" style="12" customWidth="1"/>
    <col min="10" max="10" width="16.1640625" style="12" bestFit="1" customWidth="1"/>
    <col min="11" max="11" width="15.6640625" style="12" customWidth="1"/>
    <col min="12" max="12" width="27.1640625" style="12" customWidth="1"/>
    <col min="13" max="13" width="13.1640625" style="14" customWidth="1"/>
    <col min="14" max="14" width="18" style="12" customWidth="1"/>
    <col min="15" max="15" width="23.83203125" style="12" customWidth="1"/>
    <col min="16" max="16" width="27.6640625" style="12" customWidth="1"/>
    <col min="17" max="17" width="16.5" style="14" customWidth="1"/>
    <col min="18" max="18" width="16.1640625" style="14" customWidth="1"/>
    <col min="19" max="19" width="18.33203125" style="12" customWidth="1"/>
    <col min="20" max="20" width="20.1640625" style="12" customWidth="1"/>
    <col min="21" max="21" width="27.6640625" style="12" customWidth="1"/>
    <col min="22" max="22" width="16" style="14" customWidth="1"/>
    <col min="23" max="23" width="18.33203125" style="14" customWidth="1"/>
    <col min="24" max="24" width="20.1640625" customWidth="1"/>
    <col min="25" max="25" width="18" customWidth="1"/>
    <col min="26" max="26" width="24.5" customWidth="1"/>
    <col min="27" max="27" width="17.6640625" customWidth="1"/>
    <col min="28" max="28" width="14.33203125" customWidth="1"/>
    <col min="29" max="29" width="17.6640625" customWidth="1"/>
    <col min="30" max="30" width="19" customWidth="1"/>
    <col min="31" max="31" width="23.83203125" customWidth="1"/>
    <col min="32" max="32" width="17.5" customWidth="1"/>
    <col min="33" max="33" width="14.1640625" customWidth="1"/>
    <col min="34" max="34" width="17.83203125" customWidth="1"/>
    <col min="35" max="35" width="18" customWidth="1"/>
    <col min="36" max="36" width="23.33203125" customWidth="1"/>
    <col min="37" max="37" width="17.33203125" customWidth="1"/>
    <col min="39" max="39" width="17.33203125" customWidth="1"/>
    <col min="40" max="40" width="17.5" customWidth="1"/>
    <col min="41" max="41" width="26.1640625" customWidth="1"/>
    <col min="42" max="42" width="13.33203125" customWidth="1"/>
    <col min="43" max="43" width="18" customWidth="1"/>
  </cols>
  <sheetData>
    <row r="1" spans="1:43" ht="108.75" customHeight="1" x14ac:dyDescent="0.2"/>
    <row r="2" spans="1:43" ht="47.25" customHeight="1" x14ac:dyDescent="0.2">
      <c r="A2" s="133" t="s">
        <v>29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</row>
    <row r="3" spans="1:43" s="5" customFormat="1" ht="51.6" customHeight="1" x14ac:dyDescent="0.2">
      <c r="A3" s="146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</row>
    <row r="4" spans="1:43" s="5" customFormat="1" ht="51.6" customHeight="1" x14ac:dyDescent="0.2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</row>
    <row r="5" spans="1:43" ht="46.5" customHeight="1" x14ac:dyDescent="0.2">
      <c r="A5" s="136" t="s">
        <v>27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</row>
    <row r="6" spans="1:43" ht="13.5" customHeight="1" x14ac:dyDescent="0.2">
      <c r="A6" s="61"/>
      <c r="B6" s="61"/>
      <c r="C6" s="61"/>
      <c r="D6" s="61"/>
      <c r="E6" s="61"/>
      <c r="F6" s="61"/>
      <c r="G6" s="148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</row>
    <row r="7" spans="1:43" s="1" customFormat="1" ht="60" customHeight="1" x14ac:dyDescent="0.2">
      <c r="A7" s="13"/>
      <c r="B7" s="13"/>
      <c r="C7" s="13"/>
      <c r="D7" s="13"/>
      <c r="E7" s="130"/>
      <c r="F7" s="135"/>
      <c r="G7" s="137" t="s">
        <v>47</v>
      </c>
      <c r="H7" s="138"/>
      <c r="I7" s="139"/>
      <c r="J7" s="140" t="s">
        <v>45</v>
      </c>
      <c r="K7" s="123"/>
      <c r="L7" s="124"/>
      <c r="M7" s="128" t="s">
        <v>5</v>
      </c>
      <c r="N7" s="118" t="s">
        <v>35</v>
      </c>
      <c r="O7" s="119"/>
      <c r="P7" s="120"/>
      <c r="Q7" s="15"/>
      <c r="R7" s="58" t="s">
        <v>36</v>
      </c>
      <c r="S7" s="118" t="s">
        <v>37</v>
      </c>
      <c r="T7" s="119"/>
      <c r="U7" s="120"/>
      <c r="V7" s="19"/>
      <c r="W7" s="20"/>
      <c r="X7" s="118" t="s">
        <v>39</v>
      </c>
      <c r="Y7" s="119"/>
      <c r="Z7" s="120"/>
      <c r="AA7" s="15"/>
      <c r="AB7" s="58" t="s">
        <v>40</v>
      </c>
      <c r="AC7" s="118" t="s">
        <v>41</v>
      </c>
      <c r="AD7" s="119"/>
      <c r="AE7" s="120"/>
      <c r="AF7" s="15"/>
      <c r="AG7" s="58" t="s">
        <v>36</v>
      </c>
      <c r="AH7" s="118" t="s">
        <v>43</v>
      </c>
      <c r="AI7" s="119"/>
      <c r="AJ7" s="120"/>
      <c r="AK7" s="15"/>
      <c r="AL7" s="58"/>
      <c r="AM7" s="118" t="s">
        <v>44</v>
      </c>
      <c r="AN7" s="119"/>
      <c r="AO7" s="120"/>
      <c r="AP7" s="15"/>
      <c r="AQ7" s="58" t="s">
        <v>36</v>
      </c>
    </row>
    <row r="8" spans="1:43" s="1" customFormat="1" ht="55.5" customHeight="1" x14ac:dyDescent="0.2">
      <c r="A8" s="13"/>
      <c r="B8" s="13"/>
      <c r="C8" s="13"/>
      <c r="D8" s="13"/>
      <c r="E8" s="121"/>
      <c r="F8" s="152"/>
      <c r="G8" s="137" t="s">
        <v>6</v>
      </c>
      <c r="H8" s="138"/>
      <c r="I8" s="139"/>
      <c r="J8" s="142" t="s">
        <v>6</v>
      </c>
      <c r="K8" s="143"/>
      <c r="L8" s="144"/>
      <c r="M8" s="141"/>
      <c r="N8" s="125" t="s">
        <v>6</v>
      </c>
      <c r="O8" s="126"/>
      <c r="P8" s="145"/>
      <c r="Q8" s="16" t="s">
        <v>8</v>
      </c>
      <c r="R8" s="17" t="s">
        <v>7</v>
      </c>
      <c r="S8" s="125" t="s">
        <v>6</v>
      </c>
      <c r="T8" s="126"/>
      <c r="U8" s="145"/>
      <c r="V8" s="16" t="s">
        <v>8</v>
      </c>
      <c r="W8" s="17" t="s">
        <v>7</v>
      </c>
      <c r="X8" s="125" t="s">
        <v>6</v>
      </c>
      <c r="Y8" s="126"/>
      <c r="Z8" s="145"/>
      <c r="AA8" s="16" t="s">
        <v>8</v>
      </c>
      <c r="AB8" s="17" t="s">
        <v>7</v>
      </c>
      <c r="AC8" s="125" t="s">
        <v>6</v>
      </c>
      <c r="AD8" s="126"/>
      <c r="AE8" s="145"/>
      <c r="AF8" s="16" t="s">
        <v>8</v>
      </c>
      <c r="AG8" s="17" t="s">
        <v>7</v>
      </c>
      <c r="AH8" s="125" t="s">
        <v>6</v>
      </c>
      <c r="AI8" s="126"/>
      <c r="AJ8" s="145"/>
      <c r="AK8" s="16" t="s">
        <v>8</v>
      </c>
      <c r="AL8" s="17" t="s">
        <v>7</v>
      </c>
      <c r="AM8" s="125" t="s">
        <v>6</v>
      </c>
      <c r="AN8" s="126"/>
      <c r="AO8" s="145"/>
      <c r="AP8" s="16" t="s">
        <v>8</v>
      </c>
      <c r="AQ8" s="17" t="s">
        <v>7</v>
      </c>
    </row>
    <row r="9" spans="1:43" s="23" customFormat="1" ht="49.9" customHeight="1" x14ac:dyDescent="0.3">
      <c r="A9" s="64"/>
      <c r="B9" s="64"/>
      <c r="C9" s="64"/>
      <c r="D9" s="65"/>
      <c r="E9" s="131"/>
      <c r="F9" s="153"/>
      <c r="G9" s="114"/>
      <c r="H9" s="115"/>
      <c r="I9" s="68">
        <f>SUM(I14:I16)</f>
        <v>743539.11800000002</v>
      </c>
      <c r="J9" s="154">
        <f>MIN(P9,U9,Z9,AE9,AO9)</f>
        <v>680849.24</v>
      </c>
      <c r="K9" s="155"/>
      <c r="L9" s="116"/>
      <c r="M9" s="24">
        <f>IF(J9=0," ",(J9/I9)-1)</f>
        <v>-8.4312817553736319E-2</v>
      </c>
      <c r="N9" s="54"/>
      <c r="O9" s="30"/>
      <c r="P9" s="53">
        <f>SUM(P14:P16)</f>
        <v>814337.19</v>
      </c>
      <c r="Q9" s="29">
        <f>IF(P9=0," ",(P9/I9)-1)</f>
        <v>9.5217682951820093E-2</v>
      </c>
      <c r="R9" s="56">
        <f>IF(P9=0," ",IF($R$7="ME",(P9/J9)-1,IF($R$7="EPP",(P9/J9)-1," ")))</f>
        <v>0.19606095176077454</v>
      </c>
      <c r="S9" s="54"/>
      <c r="T9" s="55"/>
      <c r="U9" s="52">
        <f>SUM(U14:U16)</f>
        <v>680849.24</v>
      </c>
      <c r="V9" s="29">
        <f>IF(U9=0," ",(U9/I9)-1)</f>
        <v>-8.4312817553736319E-2</v>
      </c>
      <c r="W9" s="57" t="str">
        <f>IF(U9=0," ",IF(W7="ME",(U9/J9)-1,IF(W7="EPP",(U9/J9)-1," ")))</f>
        <v xml:space="preserve"> </v>
      </c>
      <c r="X9" s="54"/>
      <c r="Y9" s="30"/>
      <c r="Z9" s="53">
        <f>SUM(Z14:Z16)</f>
        <v>729937.62</v>
      </c>
      <c r="AA9" s="29">
        <f>IF(Z9=0," ",(Z9/I9)-1)</f>
        <v>-1.8292915155003309E-2</v>
      </c>
      <c r="AB9" s="56">
        <f>IF(Z9=0," ",IF($R$7="ME",(Z9/J9)-1,IF($R$7="EPP",(Z9/J9)-1," ")))</f>
        <v>7.2098751259529914E-2</v>
      </c>
      <c r="AC9" s="54"/>
      <c r="AD9" s="30"/>
      <c r="AE9" s="53">
        <f>SUM(AE14:AE16)</f>
        <v>697688.78</v>
      </c>
      <c r="AF9" s="29">
        <f>IF(AE9=0," ",(AE9/I9)-1)</f>
        <v>-6.166499769821121E-2</v>
      </c>
      <c r="AG9" s="56">
        <f>IF(AE9=0," ",IF($R$7="ME",(AE9/J9)-1,IF($R$7="EPP",(AE9/J9)-1," ")))</f>
        <v>2.4733140628900419E-2</v>
      </c>
      <c r="AH9" s="54"/>
      <c r="AI9" s="30"/>
      <c r="AJ9" s="53" t="s">
        <v>46</v>
      </c>
      <c r="AK9" s="29" t="e">
        <f>IF(AJ9=0," ",(AJ9/I9)-1)</f>
        <v>#VALUE!</v>
      </c>
      <c r="AL9" s="56"/>
      <c r="AM9" s="54"/>
      <c r="AN9" s="30"/>
      <c r="AO9" s="53">
        <f>SUM(AO14:AO16)</f>
        <v>794882.76</v>
      </c>
      <c r="AP9" s="29">
        <f>IF(AO9=0," ",(AO9/I9)-1)</f>
        <v>6.9053047455130745E-2</v>
      </c>
      <c r="AQ9" s="56">
        <f>IF(AO9=0," ",IF($R$7="ME",(AO9/J9)-1,IF($R$7="EPP",(AO9/J9)-1," ")))</f>
        <v>0.16748718115628658</v>
      </c>
    </row>
    <row r="10" spans="1:43" s="2" customFormat="1" ht="13.9" customHeight="1" x14ac:dyDescent="0.2">
      <c r="A10" s="63"/>
      <c r="B10" s="26"/>
      <c r="C10" s="26"/>
      <c r="D10" s="26"/>
      <c r="E10" s="25"/>
      <c r="F10" s="26"/>
      <c r="G10" s="66"/>
      <c r="H10" s="66"/>
      <c r="I10" s="67"/>
      <c r="J10" s="27"/>
      <c r="K10" s="27"/>
      <c r="L10" s="27"/>
      <c r="M10" s="150"/>
      <c r="N10" s="27"/>
      <c r="O10" s="27"/>
      <c r="P10" s="27"/>
      <c r="Q10" s="150"/>
      <c r="R10" s="28" t="str">
        <f>IF(N10=0," ",IF($S$13="ME",(N10/$K$16)-1,IF($S$13="EPP",(N10/$K$16)-1," ")))</f>
        <v xml:space="preserve"> </v>
      </c>
      <c r="S10" s="27"/>
      <c r="T10" s="27"/>
      <c r="U10" s="27"/>
      <c r="V10" s="150"/>
      <c r="W10" s="28"/>
      <c r="X10" s="27"/>
      <c r="Y10" s="27"/>
      <c r="Z10" s="27"/>
      <c r="AA10" s="150"/>
      <c r="AB10" s="28" t="str">
        <f>IF(X10=0," ",IF($S$13="ME",(X10/$K$16)-1,IF($S$13="EPP",(X10/$K$16)-1," ")))</f>
        <v xml:space="preserve"> </v>
      </c>
      <c r="AC10" s="27"/>
      <c r="AD10" s="27"/>
      <c r="AE10" s="27"/>
      <c r="AF10" s="150"/>
      <c r="AG10" s="28" t="str">
        <f>IF(AC10=0," ",IF($S$13="ME",(AC10/$K$16)-1,IF($S$13="EPP",(AC10/$K$16)-1," ")))</f>
        <v xml:space="preserve"> </v>
      </c>
      <c r="AH10" s="27"/>
      <c r="AI10" s="27"/>
      <c r="AJ10" s="27"/>
      <c r="AK10" s="150"/>
      <c r="AL10" s="28" t="str">
        <f>IF(AH10=0," ",IF($S$13="ME",(AH10/$K$16)-1,IF($S$13="EPP",(AH10/$K$16)-1," ")))</f>
        <v xml:space="preserve"> </v>
      </c>
      <c r="AM10" s="27"/>
      <c r="AN10" s="27"/>
      <c r="AO10" s="27"/>
      <c r="AP10" s="150"/>
      <c r="AQ10" s="28" t="str">
        <f>IF(AM10=0," ",IF($S$13="ME",(AM10/$K$16)-1,IF($S$13="EPP",(AM10/$K$16)-1," ")))</f>
        <v xml:space="preserve"> </v>
      </c>
    </row>
    <row r="11" spans="1:43" s="2" customFormat="1" ht="48.75" customHeight="1" x14ac:dyDescent="0.2">
      <c r="A11" s="6" t="s">
        <v>9</v>
      </c>
      <c r="B11" s="7" t="s">
        <v>10</v>
      </c>
      <c r="C11" s="31" t="s">
        <v>11</v>
      </c>
      <c r="D11" s="8" t="s">
        <v>12</v>
      </c>
      <c r="E11" s="9" t="s">
        <v>13</v>
      </c>
      <c r="F11" s="10" t="s">
        <v>14</v>
      </c>
      <c r="G11" s="11" t="s">
        <v>15</v>
      </c>
      <c r="H11" s="11" t="s">
        <v>16</v>
      </c>
      <c r="I11" s="11" t="s">
        <v>17</v>
      </c>
      <c r="J11" s="11" t="s">
        <v>1</v>
      </c>
      <c r="K11" s="11" t="s">
        <v>2</v>
      </c>
      <c r="L11" s="11" t="s">
        <v>3</v>
      </c>
      <c r="M11" s="151"/>
      <c r="N11" s="11" t="s">
        <v>1</v>
      </c>
      <c r="O11" s="11" t="s">
        <v>2</v>
      </c>
      <c r="P11" s="11" t="s">
        <v>3</v>
      </c>
      <c r="Q11" s="151"/>
      <c r="R11" s="18"/>
      <c r="S11" s="11" t="s">
        <v>1</v>
      </c>
      <c r="T11" s="11" t="s">
        <v>2</v>
      </c>
      <c r="U11" s="11" t="s">
        <v>3</v>
      </c>
      <c r="V11" s="151"/>
      <c r="W11" s="18"/>
      <c r="X11" s="11" t="s">
        <v>1</v>
      </c>
      <c r="Y11" s="11" t="s">
        <v>2</v>
      </c>
      <c r="Z11" s="11" t="s">
        <v>3</v>
      </c>
      <c r="AA11" s="151"/>
      <c r="AB11" s="18"/>
      <c r="AC11" s="11" t="s">
        <v>1</v>
      </c>
      <c r="AD11" s="11" t="s">
        <v>2</v>
      </c>
      <c r="AE11" s="11" t="s">
        <v>3</v>
      </c>
      <c r="AF11" s="151"/>
      <c r="AG11" s="18"/>
      <c r="AH11" s="11" t="s">
        <v>1</v>
      </c>
      <c r="AI11" s="11" t="s">
        <v>2</v>
      </c>
      <c r="AJ11" s="11" t="s">
        <v>3</v>
      </c>
      <c r="AK11" s="151"/>
      <c r="AL11" s="18"/>
      <c r="AM11" s="11" t="s">
        <v>1</v>
      </c>
      <c r="AN11" s="11" t="s">
        <v>2</v>
      </c>
      <c r="AO11" s="11" t="s">
        <v>3</v>
      </c>
      <c r="AP11" s="151"/>
      <c r="AQ11" s="18"/>
    </row>
    <row r="12" spans="1:43" s="87" customFormat="1" x14ac:dyDescent="0.2">
      <c r="A12" s="77"/>
      <c r="B12" s="78"/>
      <c r="C12" s="79"/>
      <c r="D12" s="80"/>
      <c r="E12" s="81"/>
      <c r="F12" s="82"/>
      <c r="G12" s="83"/>
      <c r="H12" s="83"/>
      <c r="I12" s="83"/>
      <c r="J12" s="83"/>
      <c r="K12" s="84">
        <v>0.23</v>
      </c>
      <c r="L12" s="83"/>
      <c r="M12" s="85"/>
      <c r="N12" s="83"/>
      <c r="O12" s="84">
        <v>0.23</v>
      </c>
      <c r="P12" s="83"/>
      <c r="Q12" s="85"/>
      <c r="R12" s="85"/>
      <c r="S12" s="83"/>
      <c r="T12" s="84" t="s">
        <v>38</v>
      </c>
      <c r="U12" s="83"/>
      <c r="V12" s="85"/>
      <c r="W12" s="85"/>
      <c r="X12" s="83"/>
      <c r="Y12" s="84">
        <v>0.23</v>
      </c>
      <c r="Z12" s="83"/>
      <c r="AA12" s="85"/>
      <c r="AB12" s="85"/>
      <c r="AC12" s="83"/>
      <c r="AD12" s="84">
        <v>0.23</v>
      </c>
      <c r="AE12" s="83"/>
      <c r="AF12" s="85"/>
      <c r="AG12" s="85"/>
      <c r="AH12" s="83"/>
      <c r="AI12" s="84">
        <v>0.23</v>
      </c>
      <c r="AJ12" s="83"/>
      <c r="AK12" s="85"/>
      <c r="AL12" s="85"/>
      <c r="AM12" s="83"/>
      <c r="AN12" s="86">
        <v>0.26939999999999997</v>
      </c>
      <c r="AO12" s="83"/>
      <c r="AP12" s="85"/>
      <c r="AQ12" s="85"/>
    </row>
    <row r="13" spans="1:43" s="37" customFormat="1" ht="25.9" customHeight="1" x14ac:dyDescent="0.2">
      <c r="A13" s="39" t="s">
        <v>34</v>
      </c>
      <c r="B13" s="49" t="s">
        <v>18</v>
      </c>
      <c r="C13" s="49"/>
      <c r="D13" s="50" t="s">
        <v>21</v>
      </c>
      <c r="E13" s="49" t="s">
        <v>19</v>
      </c>
      <c r="F13" s="51" t="s">
        <v>20</v>
      </c>
      <c r="G13" s="40"/>
      <c r="H13" s="40"/>
      <c r="I13" s="41"/>
      <c r="J13" s="156" t="s">
        <v>48</v>
      </c>
      <c r="K13" s="157"/>
      <c r="L13" s="158"/>
      <c r="M13" s="42"/>
      <c r="N13" s="45"/>
      <c r="O13" s="46"/>
      <c r="P13" s="45"/>
      <c r="Q13" s="47"/>
      <c r="R13" s="48"/>
      <c r="S13" s="45"/>
      <c r="T13" s="46"/>
      <c r="U13" s="45"/>
      <c r="V13" s="43"/>
      <c r="W13" s="36"/>
      <c r="X13" s="45"/>
      <c r="Y13" s="46"/>
      <c r="Z13" s="45"/>
      <c r="AA13" s="47"/>
      <c r="AB13" s="48"/>
      <c r="AC13" s="45"/>
      <c r="AD13" s="46"/>
      <c r="AE13" s="45"/>
      <c r="AF13" s="47"/>
      <c r="AG13" s="48"/>
      <c r="AH13" s="45"/>
      <c r="AI13" s="46"/>
      <c r="AJ13" s="45"/>
      <c r="AK13" s="47"/>
      <c r="AL13" s="48"/>
      <c r="AM13" s="45"/>
      <c r="AN13" s="46"/>
      <c r="AO13" s="45"/>
      <c r="AP13" s="47"/>
      <c r="AQ13" s="48"/>
    </row>
    <row r="14" spans="1:43" s="102" customFormat="1" ht="63" x14ac:dyDescent="0.35">
      <c r="A14" s="88" t="s">
        <v>30</v>
      </c>
      <c r="B14" s="89" t="s">
        <v>18</v>
      </c>
      <c r="C14" s="89" t="s">
        <v>22</v>
      </c>
      <c r="D14" s="90" t="s">
        <v>23</v>
      </c>
      <c r="E14" s="89" t="s">
        <v>24</v>
      </c>
      <c r="F14" s="91">
        <v>6</v>
      </c>
      <c r="G14" s="92">
        <f>AVERAGE(N14,S14,X14,AC14,AM14)</f>
        <v>282.35599999999999</v>
      </c>
      <c r="H14" s="92">
        <f t="shared" ref="H14:I16" si="0">AVERAGE(O14,T14,Y14,AD14,AN14)</f>
        <v>349.66199999999998</v>
      </c>
      <c r="I14" s="92">
        <f t="shared" si="0"/>
        <v>2097.9720000000002</v>
      </c>
      <c r="J14" s="93">
        <f>MIN(N14,S14,X14,AC14,AM14)</f>
        <v>235.22</v>
      </c>
      <c r="K14" s="93">
        <f t="shared" ref="K14:L16" si="1">MIN(O14,T14,Y14,AD14,AN14)</f>
        <v>289.32</v>
      </c>
      <c r="L14" s="93">
        <f t="shared" si="1"/>
        <v>1735.92</v>
      </c>
      <c r="M14" s="94">
        <f t="shared" ref="M14:M16" si="2">IF(J14=0," ",(J14/G14)-1)</f>
        <v>-0.16693819150292533</v>
      </c>
      <c r="N14" s="95">
        <v>315.31</v>
      </c>
      <c r="O14" s="96">
        <f>ROUND((N14*23%+N14),2)</f>
        <v>387.83</v>
      </c>
      <c r="P14" s="97">
        <f>ROUND((O14*F14),2)</f>
        <v>2326.98</v>
      </c>
      <c r="Q14" s="98">
        <f t="shared" ref="Q14:Q16" si="3">IF(P14=0," ",(P14/I14)-1)</f>
        <v>0.10915684289399463</v>
      </c>
      <c r="R14" s="56">
        <f>IF(P14=0," ",IF($R$7="ME",(P14/L14)-1,IF($R$7="EPP",(P14/L14)-1," ")))</f>
        <v>0.3404880409235449</v>
      </c>
      <c r="S14" s="95">
        <v>315.31</v>
      </c>
      <c r="T14" s="96">
        <f>ROUND((S14*23%+S14),2)</f>
        <v>387.83</v>
      </c>
      <c r="U14" s="97">
        <f>ROUND((T14*F14),2)</f>
        <v>2326.98</v>
      </c>
      <c r="V14" s="98">
        <f t="shared" ref="V14:V16" si="4">IF(U14=0," ",(U14/I14)-1)</f>
        <v>0.10915684289399463</v>
      </c>
      <c r="W14" s="99"/>
      <c r="X14" s="95">
        <v>245.94</v>
      </c>
      <c r="Y14" s="96">
        <f>ROUND((X14*23%+X14),2)</f>
        <v>302.51</v>
      </c>
      <c r="Z14" s="97">
        <f>ROUND((Y14*F14),2)</f>
        <v>1815.06</v>
      </c>
      <c r="AA14" s="98">
        <f t="shared" ref="AA14:AA16" si="5">IF(Z14=0," ",(Z14/I14)-1)</f>
        <v>-0.13485022679044345</v>
      </c>
      <c r="AB14" s="76">
        <f>IF(Z14=0," ",IF($R$7="ME",(Z14/L14)-1,IF($R$7="EPP",(Z14/L14)-1," ")))</f>
        <v>4.5589658509608721E-2</v>
      </c>
      <c r="AC14" s="95">
        <v>235.22</v>
      </c>
      <c r="AD14" s="96">
        <f>ROUND((AC14*23%+AC14),2)</f>
        <v>289.32</v>
      </c>
      <c r="AE14" s="97">
        <f>ROUND((AD14*F14),2)</f>
        <v>1735.92</v>
      </c>
      <c r="AF14" s="98">
        <f t="shared" ref="AF14:AF16" si="6">IF(AE14=0," ",(AE14/I14)-1)</f>
        <v>-0.17257236988863534</v>
      </c>
      <c r="AG14" s="56">
        <f>IF(AE14=0," ",IF($R$7="ME",(AE14/L14)-1,IF($R$7="EPP",(AE14/L14)-1," ")))</f>
        <v>0</v>
      </c>
      <c r="AH14" s="100" t="s">
        <v>46</v>
      </c>
      <c r="AI14" s="101" t="e">
        <f>ROUND((AH14*23%+AH14),2)</f>
        <v>#VALUE!</v>
      </c>
      <c r="AJ14" s="97" t="e">
        <f>ROUND((AI14*F14),2)</f>
        <v>#VALUE!</v>
      </c>
      <c r="AK14" s="98" t="e">
        <f>IF(AJ14=0," ",(AJ14/I14)-1)</f>
        <v>#VALUE!</v>
      </c>
      <c r="AL14" s="99"/>
      <c r="AM14" s="95">
        <v>300</v>
      </c>
      <c r="AN14" s="96">
        <f>ROUND((AM14*26.94%+AM14),2)</f>
        <v>380.82</v>
      </c>
      <c r="AO14" s="97">
        <f>ROUND((AN14*F14),2)</f>
        <v>2284.92</v>
      </c>
      <c r="AP14" s="98">
        <f>IF(AO14=0," ",(AO14/I14)-1)</f>
        <v>8.9108910891088966E-2</v>
      </c>
      <c r="AQ14" s="56">
        <f>IF(AO14=0," ",IF($R$7="ME",(AO14/L14)-1,IF($R$7="EPP",(AO14/L14)-1," ")))</f>
        <v>0.3162588137702198</v>
      </c>
    </row>
    <row r="15" spans="1:43" s="102" customFormat="1" ht="147" x14ac:dyDescent="0.35">
      <c r="A15" s="88" t="s">
        <v>31</v>
      </c>
      <c r="B15" s="89" t="s">
        <v>18</v>
      </c>
      <c r="C15" s="103">
        <v>99059</v>
      </c>
      <c r="D15" s="90" t="s">
        <v>42</v>
      </c>
      <c r="E15" s="89" t="s">
        <v>0</v>
      </c>
      <c r="F15" s="91">
        <v>640.89</v>
      </c>
      <c r="G15" s="92">
        <f t="shared" ref="G15:G16" si="7">AVERAGE(N15,S15,X15,AC15,AM15)</f>
        <v>31.294</v>
      </c>
      <c r="H15" s="92">
        <f t="shared" si="0"/>
        <v>38.718000000000004</v>
      </c>
      <c r="I15" s="92">
        <f t="shared" si="0"/>
        <v>24813.978000000003</v>
      </c>
      <c r="J15" s="93">
        <f t="shared" ref="J15" si="8">MIN(N15,S15,X15,AC15,AM15)</f>
        <v>26.97</v>
      </c>
      <c r="K15" s="93">
        <f t="shared" si="1"/>
        <v>33.17</v>
      </c>
      <c r="L15" s="93">
        <f t="shared" si="1"/>
        <v>21258.32</v>
      </c>
      <c r="M15" s="94">
        <f t="shared" si="2"/>
        <v>-0.13817345177989393</v>
      </c>
      <c r="N15" s="95">
        <v>36.15</v>
      </c>
      <c r="O15" s="96">
        <f t="shared" ref="O15:O16" si="9">ROUND((N15*23%+N15),2)</f>
        <v>44.46</v>
      </c>
      <c r="P15" s="97">
        <f t="shared" ref="P15:P16" si="10">ROUND((O15*F15),2)</f>
        <v>28493.97</v>
      </c>
      <c r="Q15" s="98">
        <f t="shared" si="3"/>
        <v>0.14830318621222283</v>
      </c>
      <c r="R15" s="56">
        <f t="shared" ref="R15:R16" si="11">IF(P15=0," ",IF($R$7="ME",(P15/L15)-1,IF($R$7="EPP",(P15/L15)-1," ")))</f>
        <v>0.34036791242205422</v>
      </c>
      <c r="S15" s="95">
        <v>36.15</v>
      </c>
      <c r="T15" s="96">
        <f t="shared" ref="T15" si="12">ROUND((S15*23%+S15),2)</f>
        <v>44.46</v>
      </c>
      <c r="U15" s="97">
        <f t="shared" ref="U15:U16" si="13">ROUND((T15*F15),2)</f>
        <v>28493.97</v>
      </c>
      <c r="V15" s="98">
        <f t="shared" si="4"/>
        <v>0.14830318621222283</v>
      </c>
      <c r="W15" s="99"/>
      <c r="X15" s="95">
        <v>28.2</v>
      </c>
      <c r="Y15" s="96">
        <f>ROUND((X15*23%+X15),2)</f>
        <v>34.69</v>
      </c>
      <c r="Z15" s="97">
        <f t="shared" ref="Z15:Z16" si="14">ROUND((Y15*F15),2)</f>
        <v>22232.47</v>
      </c>
      <c r="AA15" s="98">
        <f t="shared" si="5"/>
        <v>-0.10403442769232729</v>
      </c>
      <c r="AB15" s="76">
        <f t="shared" ref="AB15:AB16" si="15">IF(Z15=0," ",IF($R$7="ME",(Z15/L15)-1,IF($R$7="EPP",(Z15/L15)-1," ")))</f>
        <v>4.5824411336361504E-2</v>
      </c>
      <c r="AC15" s="95">
        <v>26.97</v>
      </c>
      <c r="AD15" s="96">
        <f t="shared" ref="AD15:AD16" si="16">ROUND((AC15*23%+AC15),2)</f>
        <v>33.17</v>
      </c>
      <c r="AE15" s="97">
        <f t="shared" ref="AE15:AE16" si="17">ROUND((AD15*F15),2)</f>
        <v>21258.32</v>
      </c>
      <c r="AF15" s="98">
        <f t="shared" si="6"/>
        <v>-0.14329254261448943</v>
      </c>
      <c r="AG15" s="56">
        <f t="shared" ref="AG15:AG16" si="18">IF(AE15=0," ",IF($R$7="ME",(AE15/L15)-1,IF($R$7="EPP",(AE15/L15)-1," ")))</f>
        <v>0</v>
      </c>
      <c r="AH15" s="100" t="s">
        <v>46</v>
      </c>
      <c r="AI15" s="101" t="e">
        <f t="shared" ref="AI15:AI16" si="19">ROUND((AH15*23%+AH15),2)</f>
        <v>#VALUE!</v>
      </c>
      <c r="AJ15" s="97" t="e">
        <f t="shared" ref="AJ15:AJ16" si="20">ROUND((AI15*F15),2)</f>
        <v>#VALUE!</v>
      </c>
      <c r="AK15" s="98" t="e">
        <f t="shared" ref="AK15:AK16" si="21">IF(AJ15=0," ",(AJ15/I15)-1)</f>
        <v>#VALUE!</v>
      </c>
      <c r="AL15" s="99"/>
      <c r="AM15" s="95">
        <v>29</v>
      </c>
      <c r="AN15" s="96">
        <f t="shared" ref="AN15:AN16" si="22">ROUND((AM15*26.94%+AM15),2)</f>
        <v>36.81</v>
      </c>
      <c r="AO15" s="97">
        <f t="shared" ref="AO15:AO16" si="23">ROUND((AN15*F15),2)</f>
        <v>23591.16</v>
      </c>
      <c r="AP15" s="98">
        <f>IF(AO15=0," ",(AO15/I15)-1)</f>
        <v>-4.9279402117629156E-2</v>
      </c>
      <c r="AQ15" s="56">
        <f t="shared" ref="AQ15:AQ16" si="24">IF(AO15=0," ",IF($R$7="ME",(AO15/L15)-1,IF($R$7="EPP",(AO15/L15)-1," ")))</f>
        <v>0.10973774032943329</v>
      </c>
    </row>
    <row r="16" spans="1:43" s="102" customFormat="1" ht="273" x14ac:dyDescent="0.35">
      <c r="A16" s="88" t="s">
        <v>32</v>
      </c>
      <c r="B16" s="89" t="s">
        <v>18</v>
      </c>
      <c r="C16" s="104">
        <v>98119</v>
      </c>
      <c r="D16" s="105" t="s">
        <v>33</v>
      </c>
      <c r="E16" s="106" t="s">
        <v>25</v>
      </c>
      <c r="F16" s="107">
        <v>72547.8</v>
      </c>
      <c r="G16" s="92">
        <f t="shared" si="7"/>
        <v>8.02</v>
      </c>
      <c r="H16" s="92">
        <f t="shared" si="0"/>
        <v>9.8780000000000019</v>
      </c>
      <c r="I16" s="92">
        <f t="shared" si="0"/>
        <v>716627.16800000006</v>
      </c>
      <c r="J16" s="93">
        <f>MIN(N16,S16,X16,AC16,AM16)</f>
        <v>7.5</v>
      </c>
      <c r="K16" s="93">
        <f t="shared" si="1"/>
        <v>8.9600000000000009</v>
      </c>
      <c r="L16" s="93">
        <f t="shared" si="1"/>
        <v>650028.29</v>
      </c>
      <c r="M16" s="108">
        <f t="shared" si="2"/>
        <v>-6.4837905236907689E-2</v>
      </c>
      <c r="N16" s="109">
        <v>8.7799999999999994</v>
      </c>
      <c r="O16" s="110">
        <f t="shared" si="9"/>
        <v>10.8</v>
      </c>
      <c r="P16" s="111">
        <f t="shared" si="10"/>
        <v>783516.24</v>
      </c>
      <c r="Q16" s="98">
        <f t="shared" si="3"/>
        <v>9.3338733147219966E-2</v>
      </c>
      <c r="R16" s="56">
        <f t="shared" si="11"/>
        <v>0.20535713914851295</v>
      </c>
      <c r="S16" s="109">
        <v>7.5</v>
      </c>
      <c r="T16" s="110">
        <f>ROUND((S16*19.47%+S16),2)</f>
        <v>8.9600000000000009</v>
      </c>
      <c r="U16" s="111">
        <f t="shared" si="13"/>
        <v>650028.29</v>
      </c>
      <c r="V16" s="98">
        <f t="shared" si="4"/>
        <v>-9.2933788968491915E-2</v>
      </c>
      <c r="W16" s="112"/>
      <c r="X16" s="109">
        <v>7.91</v>
      </c>
      <c r="Y16" s="110">
        <f t="shared" ref="Y16" si="25">ROUND((X16*23%+X16),2)</f>
        <v>9.73</v>
      </c>
      <c r="Z16" s="97">
        <f t="shared" si="14"/>
        <v>705890.09</v>
      </c>
      <c r="AA16" s="98">
        <f t="shared" si="5"/>
        <v>-1.498279507036504E-2</v>
      </c>
      <c r="AB16" s="76">
        <f t="shared" si="15"/>
        <v>8.5937490505220815E-2</v>
      </c>
      <c r="AC16" s="109">
        <v>7.56</v>
      </c>
      <c r="AD16" s="110">
        <f t="shared" si="16"/>
        <v>9.3000000000000007</v>
      </c>
      <c r="AE16" s="97">
        <f t="shared" si="17"/>
        <v>674694.54</v>
      </c>
      <c r="AF16" s="98">
        <f t="shared" si="6"/>
        <v>-5.8513868678782832E-2</v>
      </c>
      <c r="AG16" s="56">
        <f t="shared" si="18"/>
        <v>3.7946425377886284E-2</v>
      </c>
      <c r="AH16" s="100" t="s">
        <v>46</v>
      </c>
      <c r="AI16" s="113" t="e">
        <f t="shared" si="19"/>
        <v>#VALUE!</v>
      </c>
      <c r="AJ16" s="97" t="e">
        <f t="shared" si="20"/>
        <v>#VALUE!</v>
      </c>
      <c r="AK16" s="98" t="e">
        <f t="shared" si="21"/>
        <v>#VALUE!</v>
      </c>
      <c r="AL16" s="112"/>
      <c r="AM16" s="109">
        <v>8.35</v>
      </c>
      <c r="AN16" s="96">
        <f t="shared" si="22"/>
        <v>10.6</v>
      </c>
      <c r="AO16" s="97">
        <f t="shared" si="23"/>
        <v>769006.68</v>
      </c>
      <c r="AP16" s="98">
        <f>IF(AO16=0," ",(AO16/I16)-1)</f>
        <v>7.3091719570419711E-2</v>
      </c>
      <c r="AQ16" s="56">
        <f t="shared" si="24"/>
        <v>0.18303571064576274</v>
      </c>
    </row>
    <row r="17" spans="1:43" x14ac:dyDescent="0.2">
      <c r="A17" s="69"/>
      <c r="B17" s="69"/>
      <c r="C17" s="69"/>
      <c r="D17" s="69"/>
      <c r="E17" s="70"/>
      <c r="F17" s="69"/>
      <c r="G17" s="72"/>
      <c r="H17" s="72"/>
      <c r="I17" s="72"/>
      <c r="J17" s="73"/>
      <c r="K17" s="73"/>
      <c r="L17" s="73"/>
      <c r="M17" s="35"/>
      <c r="N17" s="71"/>
      <c r="O17" s="71"/>
      <c r="P17" s="71"/>
      <c r="Q17" s="44"/>
      <c r="R17" s="75"/>
      <c r="S17" s="71"/>
      <c r="T17" s="71"/>
      <c r="U17" s="71"/>
      <c r="V17" s="38" t="str">
        <f t="shared" ref="V17" si="26">IF(S17=0," ",(S17/N17-1))</f>
        <v xml:space="preserve"> </v>
      </c>
      <c r="W17" s="74"/>
      <c r="X17" s="71"/>
      <c r="Y17" s="71"/>
      <c r="Z17" s="71"/>
      <c r="AA17" s="44"/>
      <c r="AB17" s="75"/>
      <c r="AC17" s="71"/>
      <c r="AD17" s="71"/>
      <c r="AE17" s="71"/>
      <c r="AF17" s="44"/>
      <c r="AG17" s="75"/>
      <c r="AH17" s="71"/>
      <c r="AI17" s="71"/>
      <c r="AJ17" s="71"/>
      <c r="AK17" s="44"/>
      <c r="AL17" s="75"/>
      <c r="AM17" s="71"/>
      <c r="AN17" s="71"/>
      <c r="AO17" s="71"/>
      <c r="AP17" s="44"/>
      <c r="AQ17" s="75"/>
    </row>
    <row r="18" spans="1:43" ht="49.5" customHeight="1" x14ac:dyDescent="0.2">
      <c r="A18" s="5"/>
      <c r="B18" s="5"/>
      <c r="C18" s="5"/>
      <c r="D18" s="5"/>
      <c r="E18" s="32"/>
      <c r="F18" s="5"/>
      <c r="G18" s="33"/>
      <c r="H18" s="33"/>
      <c r="I18" s="33"/>
      <c r="J18" s="33"/>
      <c r="K18" s="33"/>
      <c r="L18" s="33"/>
      <c r="M18" s="34"/>
      <c r="N18" s="33"/>
      <c r="O18" s="33"/>
      <c r="P18" s="33"/>
      <c r="Q18" s="34"/>
      <c r="R18" s="34"/>
      <c r="S18" s="33"/>
      <c r="T18" s="33"/>
      <c r="U18" s="33"/>
      <c r="V18" s="34"/>
      <c r="W18" s="34"/>
    </row>
    <row r="19" spans="1:43" ht="56.25" customHeight="1" x14ac:dyDescent="0.2">
      <c r="A19" s="5"/>
      <c r="B19" s="5"/>
      <c r="C19" s="5"/>
      <c r="D19" s="160" t="s">
        <v>28</v>
      </c>
      <c r="E19" s="32"/>
      <c r="F19" s="5"/>
      <c r="G19" s="33"/>
      <c r="H19" s="33"/>
      <c r="I19" s="159" t="s">
        <v>26</v>
      </c>
      <c r="J19" s="159"/>
      <c r="K19" s="159"/>
      <c r="L19" s="159"/>
      <c r="M19" s="34"/>
      <c r="N19" s="33"/>
      <c r="O19" s="33"/>
      <c r="P19" s="59"/>
      <c r="Q19" s="161" t="s">
        <v>49</v>
      </c>
      <c r="R19" s="161"/>
      <c r="S19" s="161"/>
      <c r="T19" s="161"/>
      <c r="U19" s="161"/>
      <c r="V19" s="34"/>
      <c r="W19" s="34"/>
    </row>
    <row r="20" spans="1:43" ht="16.5" x14ac:dyDescent="0.2">
      <c r="A20" s="5"/>
      <c r="B20" s="5"/>
      <c r="C20" s="5"/>
      <c r="D20" s="60"/>
      <c r="E20" s="32"/>
      <c r="F20" s="5"/>
      <c r="G20" s="33"/>
      <c r="H20" s="33"/>
      <c r="I20" s="33"/>
      <c r="J20" s="33"/>
      <c r="K20" s="33"/>
      <c r="L20" s="33"/>
      <c r="M20" s="34"/>
      <c r="N20" s="33"/>
      <c r="O20" s="33"/>
      <c r="P20" s="59"/>
      <c r="Q20" s="59"/>
      <c r="R20" s="59"/>
      <c r="S20" s="33"/>
      <c r="T20" s="33"/>
      <c r="U20" s="33"/>
      <c r="V20" s="34"/>
      <c r="W20" s="34"/>
    </row>
    <row r="21" spans="1:43" ht="16.5" customHeight="1" x14ac:dyDescent="0.2">
      <c r="A21" s="5"/>
      <c r="B21" s="5"/>
      <c r="C21" s="5"/>
      <c r="D21" s="5"/>
      <c r="E21" s="32"/>
      <c r="F21" s="5"/>
      <c r="G21" s="33"/>
      <c r="H21" s="33"/>
      <c r="I21" s="33"/>
      <c r="J21" s="33"/>
      <c r="K21" s="33"/>
      <c r="L21" s="33"/>
      <c r="M21" s="34"/>
      <c r="N21" s="33"/>
      <c r="O21" s="33"/>
      <c r="P21" s="59"/>
      <c r="Q21" s="59"/>
      <c r="R21" s="59"/>
      <c r="S21" s="33"/>
      <c r="T21" s="33"/>
      <c r="U21" s="33"/>
      <c r="V21" s="34"/>
      <c r="W21" s="34"/>
    </row>
    <row r="23" spans="1:43" s="1" customFormat="1" ht="60" customHeight="1" x14ac:dyDescent="0.2">
      <c r="A23" s="13"/>
      <c r="B23" s="13"/>
      <c r="C23" s="13"/>
      <c r="D23" s="13"/>
      <c r="E23" s="130"/>
      <c r="F23" s="121"/>
      <c r="G23" s="122" t="s">
        <v>4</v>
      </c>
      <c r="H23" s="122"/>
      <c r="I23" s="122"/>
      <c r="J23" s="123" t="s">
        <v>45</v>
      </c>
      <c r="K23" s="123"/>
      <c r="L23" s="124"/>
      <c r="M23" s="128" t="s">
        <v>5</v>
      </c>
      <c r="N23" s="118" t="s">
        <v>35</v>
      </c>
      <c r="O23" s="119"/>
      <c r="P23" s="120"/>
      <c r="Q23" s="15"/>
      <c r="R23" s="58" t="s">
        <v>36</v>
      </c>
      <c r="S23" s="118" t="s">
        <v>37</v>
      </c>
      <c r="T23" s="119"/>
      <c r="U23" s="120"/>
      <c r="V23" s="19"/>
      <c r="W23" s="20"/>
      <c r="X23" s="118" t="s">
        <v>39</v>
      </c>
      <c r="Y23" s="119"/>
      <c r="Z23" s="120"/>
      <c r="AA23" s="15"/>
      <c r="AB23" s="58" t="s">
        <v>40</v>
      </c>
      <c r="AC23" s="118" t="s">
        <v>41</v>
      </c>
      <c r="AD23" s="119"/>
      <c r="AE23" s="120"/>
      <c r="AF23" s="15"/>
      <c r="AG23" s="58" t="s">
        <v>36</v>
      </c>
      <c r="AH23" s="118" t="s">
        <v>43</v>
      </c>
      <c r="AI23" s="119"/>
      <c r="AJ23" s="120"/>
      <c r="AK23" s="15"/>
      <c r="AL23" s="58"/>
      <c r="AM23" s="118" t="s">
        <v>44</v>
      </c>
      <c r="AN23" s="119"/>
      <c r="AO23" s="120"/>
      <c r="AP23" s="15"/>
      <c r="AQ23" s="58" t="s">
        <v>36</v>
      </c>
    </row>
    <row r="24" spans="1:43" s="1" customFormat="1" ht="55.5" customHeight="1" x14ac:dyDescent="0.2">
      <c r="A24" s="13"/>
      <c r="B24" s="13"/>
      <c r="C24" s="13"/>
      <c r="D24" s="13"/>
      <c r="E24" s="121"/>
      <c r="F24" s="121"/>
      <c r="G24" s="122" t="s">
        <v>6</v>
      </c>
      <c r="H24" s="122"/>
      <c r="I24" s="122"/>
      <c r="J24" s="123" t="s">
        <v>6</v>
      </c>
      <c r="K24" s="123"/>
      <c r="L24" s="124"/>
      <c r="M24" s="129"/>
      <c r="N24" s="125" t="s">
        <v>6</v>
      </c>
      <c r="O24" s="126"/>
      <c r="P24" s="127"/>
      <c r="Q24" s="16" t="s">
        <v>8</v>
      </c>
      <c r="R24" s="17" t="s">
        <v>7</v>
      </c>
      <c r="S24" s="125" t="s">
        <v>6</v>
      </c>
      <c r="T24" s="126"/>
      <c r="U24" s="127"/>
      <c r="V24" s="16" t="s">
        <v>8</v>
      </c>
      <c r="W24" s="17" t="s">
        <v>7</v>
      </c>
      <c r="X24" s="125" t="s">
        <v>6</v>
      </c>
      <c r="Y24" s="126"/>
      <c r="Z24" s="127"/>
      <c r="AA24" s="16" t="s">
        <v>8</v>
      </c>
      <c r="AB24" s="17" t="s">
        <v>7</v>
      </c>
      <c r="AC24" s="125" t="s">
        <v>6</v>
      </c>
      <c r="AD24" s="126"/>
      <c r="AE24" s="127"/>
      <c r="AF24" s="16" t="s">
        <v>8</v>
      </c>
      <c r="AG24" s="17" t="s">
        <v>7</v>
      </c>
      <c r="AH24" s="125" t="s">
        <v>6</v>
      </c>
      <c r="AI24" s="126"/>
      <c r="AJ24" s="127"/>
      <c r="AK24" s="16" t="s">
        <v>8</v>
      </c>
      <c r="AL24" s="17" t="s">
        <v>7</v>
      </c>
      <c r="AM24" s="125" t="s">
        <v>6</v>
      </c>
      <c r="AN24" s="126"/>
      <c r="AO24" s="127"/>
      <c r="AP24" s="16" t="s">
        <v>8</v>
      </c>
      <c r="AQ24" s="17" t="s">
        <v>7</v>
      </c>
    </row>
    <row r="25" spans="1:43" s="23" customFormat="1" ht="49.9" customHeight="1" x14ac:dyDescent="0.3">
      <c r="A25" s="64"/>
      <c r="B25" s="64"/>
      <c r="C25" s="64"/>
      <c r="D25" s="65"/>
      <c r="E25" s="131"/>
      <c r="F25" s="132"/>
      <c r="G25" s="114"/>
      <c r="H25" s="115"/>
      <c r="I25" s="68">
        <v>935492.02</v>
      </c>
      <c r="J25" s="116">
        <f>MIN(P25,U25,Z25,AE25,AJ25,AO25)</f>
        <v>680849.24</v>
      </c>
      <c r="K25" s="117"/>
      <c r="L25" s="117"/>
      <c r="M25" s="24">
        <f>IF(J25=0," ",(J25/I25)-1)</f>
        <v>-0.2722019798736498</v>
      </c>
      <c r="N25" s="54"/>
      <c r="O25" s="30"/>
      <c r="P25" s="53">
        <v>814337.19</v>
      </c>
      <c r="Q25" s="29">
        <f>IF(P25=0," ",(P25/I25)-1)</f>
        <v>-0.12950920735807037</v>
      </c>
      <c r="R25" s="56">
        <f>IF(P25=0," ",IF($R$7="ME",(P25/J25)-1,IF($R$7="EPP",(P25/J25)-1," ")))</f>
        <v>0.19606095176077454</v>
      </c>
      <c r="S25" s="54"/>
      <c r="T25" s="55"/>
      <c r="U25" s="52">
        <v>680849.24</v>
      </c>
      <c r="V25" s="29">
        <f>IF(U25=0," ",(U25/I25)-1)</f>
        <v>-0.2722019798736498</v>
      </c>
      <c r="W25" s="57" t="str">
        <f>IF(U25=0," ",IF(W23="ME",(U25/J25)-1,IF(W23="EPP",(U25/J25)-1," ")))</f>
        <v xml:space="preserve"> </v>
      </c>
      <c r="X25" s="54"/>
      <c r="Y25" s="30"/>
      <c r="Z25" s="53">
        <v>729937.62</v>
      </c>
      <c r="AA25" s="29">
        <f>IF(Z25=0," ",(Z25/I25)-1)</f>
        <v>-0.21972865145338172</v>
      </c>
      <c r="AB25" s="56">
        <f>IF(Z25=0," ",IF($R$7="ME",(Z25/J25)-1,IF($R$7="EPP",(Z25/J25)-1," ")))</f>
        <v>7.2098751259529914E-2</v>
      </c>
      <c r="AC25" s="54"/>
      <c r="AD25" s="30"/>
      <c r="AE25" s="53">
        <v>697688.78</v>
      </c>
      <c r="AF25" s="29">
        <f>IF(AE25=0," ",(AE25/I25)-1)</f>
        <v>-0.25420124909242947</v>
      </c>
      <c r="AG25" s="56">
        <f>IF(AE25=0," ",IF($R$7="ME",(AE25/J25)-1,IF($R$7="EPP",(AE25/J25)-1," ")))</f>
        <v>2.4733140628900419E-2</v>
      </c>
      <c r="AH25" s="54"/>
      <c r="AI25" s="30"/>
      <c r="AJ25" s="53">
        <v>717924.55</v>
      </c>
      <c r="AK25" s="29">
        <f>IF(AJ25=0," ",(AJ25/I25)-1)</f>
        <v>-0.23257009717731203</v>
      </c>
      <c r="AL25" s="56"/>
      <c r="AM25" s="54"/>
      <c r="AN25" s="30"/>
      <c r="AO25" s="53">
        <v>794882.76</v>
      </c>
      <c r="AP25" s="29">
        <f>IF(AO25=0," ",(AO25/I25)-1)</f>
        <v>-0.15030514103156112</v>
      </c>
      <c r="AQ25" s="56">
        <f>IF(AO25=0," ",IF($R$7="ME",(AO25/J25)-1,IF($R$7="EPP",(AO25/J25)-1," ")))</f>
        <v>0.16748718115628658</v>
      </c>
    </row>
  </sheetData>
  <mergeCells count="58">
    <mergeCell ref="J13:L13"/>
    <mergeCell ref="AP10:AP11"/>
    <mergeCell ref="AF10:AF11"/>
    <mergeCell ref="AH7:AJ7"/>
    <mergeCell ref="AH8:AJ8"/>
    <mergeCell ref="AK10:AK11"/>
    <mergeCell ref="AM7:AO7"/>
    <mergeCell ref="AM8:AO8"/>
    <mergeCell ref="X7:Z7"/>
    <mergeCell ref="X8:Z8"/>
    <mergeCell ref="AA10:AA11"/>
    <mergeCell ref="AC7:AE7"/>
    <mergeCell ref="AC8:AE8"/>
    <mergeCell ref="G6:W6"/>
    <mergeCell ref="V10:V11"/>
    <mergeCell ref="E8:F8"/>
    <mergeCell ref="M10:M11"/>
    <mergeCell ref="Q10:Q11"/>
    <mergeCell ref="E9:F9"/>
    <mergeCell ref="J9:L9"/>
    <mergeCell ref="G9:H9"/>
    <mergeCell ref="E25:F25"/>
    <mergeCell ref="Q19:U19"/>
    <mergeCell ref="I19:L19"/>
    <mergeCell ref="A2:W2"/>
    <mergeCell ref="E7:F7"/>
    <mergeCell ref="A5:W5"/>
    <mergeCell ref="G7:I7"/>
    <mergeCell ref="J7:L7"/>
    <mergeCell ref="M7:M8"/>
    <mergeCell ref="N7:P7"/>
    <mergeCell ref="S7:U7"/>
    <mergeCell ref="G8:I8"/>
    <mergeCell ref="J8:L8"/>
    <mergeCell ref="N8:P8"/>
    <mergeCell ref="S8:U8"/>
    <mergeCell ref="A3:W3"/>
    <mergeCell ref="AM23:AO23"/>
    <mergeCell ref="E24:F24"/>
    <mergeCell ref="G24:I24"/>
    <mergeCell ref="J24:L24"/>
    <mergeCell ref="N24:P24"/>
    <mergeCell ref="S24:U24"/>
    <mergeCell ref="X24:Z24"/>
    <mergeCell ref="AC24:AE24"/>
    <mergeCell ref="AH24:AJ24"/>
    <mergeCell ref="AM24:AO24"/>
    <mergeCell ref="G23:I23"/>
    <mergeCell ref="J23:L23"/>
    <mergeCell ref="M23:M24"/>
    <mergeCell ref="N23:P23"/>
    <mergeCell ref="S23:U23"/>
    <mergeCell ref="E23:F23"/>
    <mergeCell ref="G25:H25"/>
    <mergeCell ref="J25:L25"/>
    <mergeCell ref="X23:Z23"/>
    <mergeCell ref="AC23:AE23"/>
    <mergeCell ref="AH23:AJ23"/>
  </mergeCells>
  <conditionalFormatting sqref="M9 Q9:R9 V9 M13:M16 V14:V17 Q13:Q17">
    <cfRule type="cellIs" dxfId="71" priority="134" stopIfTrue="1" operator="lessThan">
      <formula>-0.5</formula>
    </cfRule>
    <cfRule type="cellIs" dxfId="70" priority="135" stopIfTrue="1" operator="greaterThan">
      <formula>0.1</formula>
    </cfRule>
  </conditionalFormatting>
  <conditionalFormatting sqref="M9 Q9 V9 M13:M16 V14:V17 Q13:Q17">
    <cfRule type="cellIs" dxfId="69" priority="133" stopIfTrue="1" operator="lessThan">
      <formula>-0.5</formula>
    </cfRule>
  </conditionalFormatting>
  <conditionalFormatting sqref="R9">
    <cfRule type="cellIs" dxfId="68" priority="112" stopIfTrue="1" operator="between">
      <formula>0</formula>
      <formula>0.1</formula>
    </cfRule>
  </conditionalFormatting>
  <conditionalFormatting sqref="W9">
    <cfRule type="cellIs" dxfId="67" priority="99" stopIfTrue="1" operator="lessThan">
      <formula>-0.5</formula>
    </cfRule>
    <cfRule type="cellIs" dxfId="66" priority="100" stopIfTrue="1" operator="greaterThan">
      <formula>0.1</formula>
    </cfRule>
  </conditionalFormatting>
  <conditionalFormatting sqref="W9">
    <cfRule type="cellIs" dxfId="65" priority="98" stopIfTrue="1" operator="between">
      <formula>0</formula>
      <formula>0.1</formula>
    </cfRule>
  </conditionalFormatting>
  <conditionalFormatting sqref="AA9 AA13 AA17">
    <cfRule type="cellIs" dxfId="64" priority="86" stopIfTrue="1" operator="lessThan">
      <formula>-0.5</formula>
    </cfRule>
    <cfRule type="cellIs" dxfId="63" priority="87" stopIfTrue="1" operator="greaterThan">
      <formula>0.1</formula>
    </cfRule>
  </conditionalFormatting>
  <conditionalFormatting sqref="AA9 AA13 AA17">
    <cfRule type="cellIs" dxfId="62" priority="85" stopIfTrue="1" operator="lessThan">
      <formula>-0.5</formula>
    </cfRule>
  </conditionalFormatting>
  <conditionalFormatting sqref="AF9:AG9 AF13 AF17">
    <cfRule type="cellIs" dxfId="61" priority="82" stopIfTrue="1" operator="lessThan">
      <formula>-0.5</formula>
    </cfRule>
    <cfRule type="cellIs" dxfId="60" priority="83" stopIfTrue="1" operator="greaterThan">
      <formula>0.1</formula>
    </cfRule>
  </conditionalFormatting>
  <conditionalFormatting sqref="AF9 AF13 AF17">
    <cfRule type="cellIs" dxfId="59" priority="81" stopIfTrue="1" operator="lessThan">
      <formula>-0.5</formula>
    </cfRule>
  </conditionalFormatting>
  <conditionalFormatting sqref="AG9">
    <cfRule type="cellIs" dxfId="58" priority="80" stopIfTrue="1" operator="between">
      <formula>0</formula>
      <formula>0.1</formula>
    </cfRule>
  </conditionalFormatting>
  <conditionalFormatting sqref="AK9:AL9 AK13:AK17">
    <cfRule type="cellIs" dxfId="57" priority="78" stopIfTrue="1" operator="lessThan">
      <formula>-0.5</formula>
    </cfRule>
    <cfRule type="cellIs" dxfId="56" priority="79" stopIfTrue="1" operator="greaterThan">
      <formula>0.1</formula>
    </cfRule>
  </conditionalFormatting>
  <conditionalFormatting sqref="AK9 AK13:AK17">
    <cfRule type="cellIs" dxfId="55" priority="77" stopIfTrue="1" operator="lessThan">
      <formula>-0.5</formula>
    </cfRule>
  </conditionalFormatting>
  <conditionalFormatting sqref="AL9">
    <cfRule type="cellIs" dxfId="54" priority="76" stopIfTrue="1" operator="between">
      <formula>0</formula>
      <formula>0.1</formula>
    </cfRule>
  </conditionalFormatting>
  <conditionalFormatting sqref="AP9:AQ9 AP13 AP17">
    <cfRule type="cellIs" dxfId="53" priority="74" stopIfTrue="1" operator="lessThan">
      <formula>-0.5</formula>
    </cfRule>
    <cfRule type="cellIs" dxfId="52" priority="75" stopIfTrue="1" operator="greaterThan">
      <formula>0.1</formula>
    </cfRule>
  </conditionalFormatting>
  <conditionalFormatting sqref="AP9 AP13 AP17">
    <cfRule type="cellIs" dxfId="51" priority="73" stopIfTrue="1" operator="lessThan">
      <formula>-0.5</formula>
    </cfRule>
  </conditionalFormatting>
  <conditionalFormatting sqref="AQ9">
    <cfRule type="cellIs" dxfId="50" priority="72" stopIfTrue="1" operator="between">
      <formula>0</formula>
      <formula>0.1</formula>
    </cfRule>
  </conditionalFormatting>
  <conditionalFormatting sqref="R14:R16">
    <cfRule type="cellIs" dxfId="49" priority="70" stopIfTrue="1" operator="lessThan">
      <formula>-0.5</formula>
    </cfRule>
    <cfRule type="cellIs" dxfId="48" priority="71" stopIfTrue="1" operator="greaterThan">
      <formula>0.1</formula>
    </cfRule>
  </conditionalFormatting>
  <conditionalFormatting sqref="R14:R16">
    <cfRule type="cellIs" dxfId="47" priority="69" stopIfTrue="1" operator="between">
      <formula>0</formula>
      <formula>0.1</formula>
    </cfRule>
  </conditionalFormatting>
  <conditionalFormatting sqref="AQ14:AQ16">
    <cfRule type="cellIs" dxfId="46" priority="26" stopIfTrue="1" operator="between">
      <formula>0</formula>
      <formula>0.1</formula>
    </cfRule>
  </conditionalFormatting>
  <conditionalFormatting sqref="AB9">
    <cfRule type="cellIs" dxfId="45" priority="64" stopIfTrue="1" operator="lessThan">
      <formula>-0.5</formula>
    </cfRule>
    <cfRule type="cellIs" dxfId="44" priority="65" stopIfTrue="1" operator="greaterThan">
      <formula>0.1</formula>
    </cfRule>
  </conditionalFormatting>
  <conditionalFormatting sqref="AB9">
    <cfRule type="cellIs" dxfId="43" priority="63" stopIfTrue="1" operator="between">
      <formula>0</formula>
      <formula>0.1</formula>
    </cfRule>
  </conditionalFormatting>
  <conditionalFormatting sqref="AA14:AA16">
    <cfRule type="cellIs" dxfId="42" priority="55" stopIfTrue="1" operator="lessThan">
      <formula>-0.5</formula>
    </cfRule>
    <cfRule type="cellIs" dxfId="41" priority="56" stopIfTrue="1" operator="greaterThan">
      <formula>0.1</formula>
    </cfRule>
  </conditionalFormatting>
  <conditionalFormatting sqref="AA14:AA16">
    <cfRule type="cellIs" dxfId="40" priority="54" stopIfTrue="1" operator="lessThan">
      <formula>-0.5</formula>
    </cfRule>
  </conditionalFormatting>
  <conditionalFormatting sqref="AB14:AB16">
    <cfRule type="cellIs" dxfId="39" priority="52" stopIfTrue="1" operator="lessThan">
      <formula>-0.5</formula>
    </cfRule>
    <cfRule type="cellIs" dxfId="38" priority="53" stopIfTrue="1" operator="greaterThan">
      <formula>0.1</formula>
    </cfRule>
  </conditionalFormatting>
  <conditionalFormatting sqref="AB14:AB16">
    <cfRule type="cellIs" dxfId="37" priority="51" stopIfTrue="1" operator="between">
      <formula>0</formula>
      <formula>0.1</formula>
    </cfRule>
  </conditionalFormatting>
  <conditionalFormatting sqref="AF14:AF16">
    <cfRule type="cellIs" dxfId="36" priority="49" stopIfTrue="1" operator="lessThan">
      <formula>-0.5</formula>
    </cfRule>
    <cfRule type="cellIs" dxfId="35" priority="50" stopIfTrue="1" operator="greaterThan">
      <formula>0.1</formula>
    </cfRule>
  </conditionalFormatting>
  <conditionalFormatting sqref="AF14:AF16">
    <cfRule type="cellIs" dxfId="34" priority="48" stopIfTrue="1" operator="lessThan">
      <formula>-0.5</formula>
    </cfRule>
  </conditionalFormatting>
  <conditionalFormatting sqref="AP14:AQ14 AQ15:AQ16">
    <cfRule type="cellIs" dxfId="33" priority="28" stopIfTrue="1" operator="lessThan">
      <formula>-0.5</formula>
    </cfRule>
    <cfRule type="cellIs" dxfId="32" priority="29" stopIfTrue="1" operator="greaterThan">
      <formula>0.1</formula>
    </cfRule>
  </conditionalFormatting>
  <conditionalFormatting sqref="AP14">
    <cfRule type="cellIs" dxfId="31" priority="27" stopIfTrue="1" operator="lessThan">
      <formula>-0.5</formula>
    </cfRule>
  </conditionalFormatting>
  <conditionalFormatting sqref="AG14:AG16">
    <cfRule type="cellIs" dxfId="30" priority="35" stopIfTrue="1" operator="lessThan">
      <formula>-0.5</formula>
    </cfRule>
    <cfRule type="cellIs" dxfId="29" priority="36" stopIfTrue="1" operator="greaterThan">
      <formula>0.1</formula>
    </cfRule>
  </conditionalFormatting>
  <conditionalFormatting sqref="AG14:AG16">
    <cfRule type="cellIs" dxfId="28" priority="34" stopIfTrue="1" operator="between">
      <formula>0</formula>
      <formula>0.1</formula>
    </cfRule>
  </conditionalFormatting>
  <conditionalFormatting sqref="AP15:AP16">
    <cfRule type="cellIs" dxfId="27" priority="32" stopIfTrue="1" operator="lessThan">
      <formula>-0.5</formula>
    </cfRule>
    <cfRule type="cellIs" dxfId="26" priority="33" stopIfTrue="1" operator="greaterThan">
      <formula>0.1</formula>
    </cfRule>
  </conditionalFormatting>
  <conditionalFormatting sqref="AP15:AP16">
    <cfRule type="cellIs" dxfId="25" priority="31" stopIfTrue="1" operator="lessThan">
      <formula>-0.5</formula>
    </cfRule>
  </conditionalFormatting>
  <conditionalFormatting sqref="M25 Q25:R25 V25">
    <cfRule type="cellIs" dxfId="24" priority="24" stopIfTrue="1" operator="lessThan">
      <formula>-0.5</formula>
    </cfRule>
    <cfRule type="cellIs" dxfId="23" priority="25" stopIfTrue="1" operator="greaterThan">
      <formula>0.1</formula>
    </cfRule>
  </conditionalFormatting>
  <conditionalFormatting sqref="M25 Q25 V25">
    <cfRule type="cellIs" dxfId="22" priority="23" stopIfTrue="1" operator="lessThan">
      <formula>-0.5</formula>
    </cfRule>
  </conditionalFormatting>
  <conditionalFormatting sqref="R25">
    <cfRule type="cellIs" dxfId="21" priority="22" stopIfTrue="1" operator="between">
      <formula>0</formula>
      <formula>0.1</formula>
    </cfRule>
  </conditionalFormatting>
  <conditionalFormatting sqref="W25">
    <cfRule type="cellIs" dxfId="20" priority="20" stopIfTrue="1" operator="lessThan">
      <formula>-0.5</formula>
    </cfRule>
    <cfRule type="cellIs" dxfId="19" priority="21" stopIfTrue="1" operator="greaterThan">
      <formula>0.1</formula>
    </cfRule>
  </conditionalFormatting>
  <conditionalFormatting sqref="W25">
    <cfRule type="cellIs" dxfId="18" priority="19" stopIfTrue="1" operator="between">
      <formula>0</formula>
      <formula>0.1</formula>
    </cfRule>
  </conditionalFormatting>
  <conditionalFormatting sqref="AA25">
    <cfRule type="cellIs" dxfId="17" priority="17" stopIfTrue="1" operator="lessThan">
      <formula>-0.5</formula>
    </cfRule>
    <cfRule type="cellIs" dxfId="16" priority="18" stopIfTrue="1" operator="greaterThan">
      <formula>0.1</formula>
    </cfRule>
  </conditionalFormatting>
  <conditionalFormatting sqref="AA25">
    <cfRule type="cellIs" dxfId="15" priority="16" stopIfTrue="1" operator="lessThan">
      <formula>-0.5</formula>
    </cfRule>
  </conditionalFormatting>
  <conditionalFormatting sqref="AF25:AG25">
    <cfRule type="cellIs" dxfId="14" priority="14" stopIfTrue="1" operator="lessThan">
      <formula>-0.5</formula>
    </cfRule>
    <cfRule type="cellIs" dxfId="13" priority="15" stopIfTrue="1" operator="greaterThan">
      <formula>0.1</formula>
    </cfRule>
  </conditionalFormatting>
  <conditionalFormatting sqref="AF25">
    <cfRule type="cellIs" dxfId="12" priority="13" stopIfTrue="1" operator="lessThan">
      <formula>-0.5</formula>
    </cfRule>
  </conditionalFormatting>
  <conditionalFormatting sqref="AG25">
    <cfRule type="cellIs" dxfId="11" priority="12" stopIfTrue="1" operator="between">
      <formula>0</formula>
      <formula>0.1</formula>
    </cfRule>
  </conditionalFormatting>
  <conditionalFormatting sqref="AK25:AL25">
    <cfRule type="cellIs" dxfId="10" priority="10" stopIfTrue="1" operator="lessThan">
      <formula>-0.5</formula>
    </cfRule>
    <cfRule type="cellIs" dxfId="9" priority="11" stopIfTrue="1" operator="greaterThan">
      <formula>0.1</formula>
    </cfRule>
  </conditionalFormatting>
  <conditionalFormatting sqref="AK25">
    <cfRule type="cellIs" dxfId="8" priority="9" stopIfTrue="1" operator="lessThan">
      <formula>-0.5</formula>
    </cfRule>
  </conditionalFormatting>
  <conditionalFormatting sqref="AL25">
    <cfRule type="cellIs" dxfId="7" priority="8" stopIfTrue="1" operator="between">
      <formula>0</formula>
      <formula>0.1</formula>
    </cfRule>
  </conditionalFormatting>
  <conditionalFormatting sqref="AP25:AQ25">
    <cfRule type="cellIs" dxfId="6" priority="6" stopIfTrue="1" operator="lessThan">
      <formula>-0.5</formula>
    </cfRule>
    <cfRule type="cellIs" dxfId="5" priority="7" stopIfTrue="1" operator="greaterThan">
      <formula>0.1</formula>
    </cfRule>
  </conditionalFormatting>
  <conditionalFormatting sqref="AP25">
    <cfRule type="cellIs" dxfId="4" priority="5" stopIfTrue="1" operator="lessThan">
      <formula>-0.5</formula>
    </cfRule>
  </conditionalFormatting>
  <conditionalFormatting sqref="AQ25">
    <cfRule type="cellIs" dxfId="3" priority="4" stopIfTrue="1" operator="between">
      <formula>0</formula>
      <formula>0.1</formula>
    </cfRule>
  </conditionalFormatting>
  <conditionalFormatting sqref="AB25">
    <cfRule type="cellIs" dxfId="2" priority="2" stopIfTrue="1" operator="lessThan">
      <formula>-0.5</formula>
    </cfRule>
    <cfRule type="cellIs" dxfId="1" priority="3" stopIfTrue="1" operator="greaterThan">
      <formula>0.1</formula>
    </cfRule>
  </conditionalFormatting>
  <conditionalFormatting sqref="AB25">
    <cfRule type="cellIs" dxfId="0" priority="1" stopIfTrue="1" operator="between">
      <formula>0</formula>
      <formula>0.1</formula>
    </cfRule>
  </conditionalFormatting>
  <pageMargins left="0.98425196850393704" right="0.39370078740157483" top="0.98425196850393704" bottom="0.98425196850393704" header="0.51181102362204722" footer="0.51181102362204722"/>
  <pageSetup paperSize="9" scale="28" fitToWidth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17" sqref="A17"/>
    </sheetView>
  </sheetViews>
  <sheetFormatPr defaultRowHeight="12.75" x14ac:dyDescent="0.2"/>
  <cols>
    <col min="1" max="1" width="24" customWidth="1"/>
  </cols>
  <sheetData>
    <row r="1" spans="1:1" x14ac:dyDescent="0.2">
      <c r="A1" s="3">
        <v>106360.85</v>
      </c>
    </row>
    <row r="2" spans="1:1" x14ac:dyDescent="0.2">
      <c r="A2" s="3">
        <v>33630.97</v>
      </c>
    </row>
    <row r="3" spans="1:1" x14ac:dyDescent="0.2">
      <c r="A3" s="3">
        <v>37620.26</v>
      </c>
    </row>
    <row r="4" spans="1:1" x14ac:dyDescent="0.2">
      <c r="A4" s="3">
        <v>30681.42</v>
      </c>
    </row>
    <row r="5" spans="1:1" x14ac:dyDescent="0.2">
      <c r="A5" s="3">
        <v>104982.11</v>
      </c>
    </row>
    <row r="6" spans="1:1" x14ac:dyDescent="0.2">
      <c r="A6" s="21">
        <f>SUM(A1:A5)</f>
        <v>313275.61</v>
      </c>
    </row>
    <row r="7" spans="1:1" x14ac:dyDescent="0.2">
      <c r="A7" s="3"/>
    </row>
    <row r="8" spans="1:1" x14ac:dyDescent="0.2">
      <c r="A8" s="3">
        <v>203921.82</v>
      </c>
    </row>
    <row r="9" spans="1:1" x14ac:dyDescent="0.2">
      <c r="A9" s="3">
        <v>40091.51</v>
      </c>
    </row>
    <row r="10" spans="1:1" x14ac:dyDescent="0.2">
      <c r="A10" s="3">
        <v>72812.42</v>
      </c>
    </row>
    <row r="11" spans="1:1" x14ac:dyDescent="0.2">
      <c r="A11" s="3">
        <v>133493.81</v>
      </c>
    </row>
    <row r="12" spans="1:1" x14ac:dyDescent="0.2">
      <c r="A12" s="3">
        <v>123427.43</v>
      </c>
    </row>
    <row r="13" spans="1:1" x14ac:dyDescent="0.2">
      <c r="A13" s="3">
        <v>53960.1</v>
      </c>
    </row>
    <row r="14" spans="1:1" x14ac:dyDescent="0.2">
      <c r="A14" s="3">
        <v>63163.58</v>
      </c>
    </row>
    <row r="15" spans="1:1" x14ac:dyDescent="0.2">
      <c r="A15" s="22">
        <f>SUM(A8:A14)</f>
        <v>690870.66999999993</v>
      </c>
    </row>
    <row r="17" spans="1:1" x14ac:dyDescent="0.2">
      <c r="A17" s="22">
        <f>SUM(A6+A15)</f>
        <v>1004146.2799999999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Table 1</vt:lpstr>
      <vt:lpstr>Plan1</vt:lpstr>
      <vt:lpstr>'Table 1'!Area_de_impressao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WSGUILHERME</dc:creator>
  <cp:lastModifiedBy>Usuário do Windows</cp:lastModifiedBy>
  <cp:lastPrinted>2019-10-11T18:52:02Z</cp:lastPrinted>
  <dcterms:created xsi:type="dcterms:W3CDTF">2018-09-18T19:20:41Z</dcterms:created>
  <dcterms:modified xsi:type="dcterms:W3CDTF">2019-10-11T18:53:34Z</dcterms:modified>
</cp:coreProperties>
</file>